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19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emf" ContentType="image/x-emf"/>
  <Override PartName="/xl/media/image1.emf" ContentType="image/x-emf"/>
  <Override PartName="/xl/media/image2.emf" ContentType="image/x-emf"/>
  <Override PartName="/xl/media/image3.emf" ContentType="image/x-emf"/>
  <Override PartName="/xl/media/image4.emf" ContentType="image/x-emf"/>
  <Override PartName="/xl/media/image5.emf" ContentType="image/x-emf"/>
  <Override PartName="/xl/media/image6.emf" ContentType="image/x-emf"/>
  <Override PartName="/xl/media/image7.emf" ContentType="image/x-emf"/>
  <Override PartName="/xl/media/image8.emf" ContentType="image/x-emf"/>
  <Override PartName="/xl/media/image10.emf" ContentType="image/x-emf"/>
  <Override PartName="/xl/media/image11.emf" ContentType="image/x-emf"/>
  <Override PartName="/xl/media/image12.emf" ContentType="image/x-emf"/>
  <Override PartName="/xl/media/image13.emf" ContentType="image/x-emf"/>
  <Override PartName="/xl/media/image14.emf" ContentType="image/x-emf"/>
  <Override PartName="/xl/media/image15.emf" ContentType="image/x-emf"/>
  <Override PartName="/xl/media/image16.emf" ContentType="image/x-emf"/>
  <Override PartName="/xl/media/image17.emf" ContentType="image/x-emf"/>
  <Override PartName="/xl/media/image18.emf" ContentType="image/x-emf"/>
  <Override PartName="/xl/media/image19.emf" ContentType="image/x-emf"/>
  <Override PartName="/xl/sharedStrings.xml" ContentType="application/vnd.openxmlformats-officedocument.spreadsheetml.sharedString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drawings/_rels/drawing15.xml.rels" ContentType="application/vnd.openxmlformats-package.relationships+xml"/>
  <Override PartName="/xl/drawings/_rels/drawing16.xml.rels" ContentType="application/vnd.openxmlformats-package.relationships+xml"/>
  <Override PartName="/xl/drawings/_rels/drawing17.xml.rels" ContentType="application/vnd.openxmlformats-package.relationships+xml"/>
  <Override PartName="/xl/drawings/_rels/drawing18.xml.rels" ContentType="application/vnd.openxmlformats-package.relationships+xml"/>
  <Override PartName="/xl/drawings/_rels/drawing19.xml.rels" ContentType="application/vnd.openxmlformats-package.relationship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ГЛАВЛЕНИЕ " sheetId="1" state="visible" r:id="rId2"/>
    <sheet name="Труба ВГП" sheetId="2" state="visible" r:id="rId3"/>
    <sheet name="Труба ЭСВ" sheetId="3" state="visible" r:id="rId4"/>
    <sheet name="Труба оцинкованная" sheetId="4" state="visible" r:id="rId5"/>
    <sheet name="Труба БШ хк" sheetId="5" state="visible" r:id="rId6"/>
    <sheet name="Труба профильная" sheetId="6" state="visible" r:id="rId7"/>
    <sheet name="Арматура " sheetId="7" state="visible" r:id="rId8"/>
    <sheet name="Проволока вязальная" sheetId="8" state="visible" r:id="rId9"/>
    <sheet name="Уголок" sheetId="9" state="visible" r:id="rId10"/>
    <sheet name="Швеллер" sheetId="10" state="visible" r:id="rId11"/>
    <sheet name="Балка Двутавровая" sheetId="11" state="visible" r:id="rId12"/>
    <sheet name="Квадрат" sheetId="12" state="visible" r:id="rId13"/>
    <sheet name="Лист горячекатанный" sheetId="13" state="visible" r:id="rId14"/>
    <sheet name="Лист холоднокатанный" sheetId="14" state="visible" r:id="rId15"/>
    <sheet name="Лист рифленный" sheetId="15" state="visible" r:id="rId16"/>
    <sheet name="Полоса" sheetId="16" state="visible" r:id="rId17"/>
    <sheet name="Сетка  сварная" sheetId="17" state="visible" r:id="rId18"/>
    <sheet name="Сетка рабица" sheetId="18" state="visible" r:id="rId19"/>
    <sheet name="Кругляк" sheetId="19" state="visible" r:id="rId20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<sst xmlns="http://schemas.openxmlformats.org/spreadsheetml/2006/main" count="1264" uniqueCount="521">
  <si>
    <r>
      <rPr>
        <sz val="12"/>
        <rFont val="Arial"/>
        <family val="2"/>
        <charset val="204"/>
      </rPr>
      <t xml:space="preserve">E-MAIL:         </t>
    </r>
    <r>
      <rPr>
        <sz val="12"/>
        <color rgb="FF0000FF"/>
        <rFont val="Arial"/>
        <family val="2"/>
        <charset val="204"/>
      </rPr>
      <t xml:space="preserve">info@dorstroymetall.ru</t>
    </r>
  </si>
  <si>
    <r>
      <rPr>
        <sz val="12"/>
        <rFont val="Arial"/>
        <family val="2"/>
        <charset val="204"/>
      </rPr>
      <t xml:space="preserve">САЙТ:         </t>
    </r>
    <r>
      <rPr>
        <sz val="12"/>
        <color rgb="FF0000FF"/>
        <rFont val="Arial"/>
        <family val="2"/>
        <charset val="204"/>
      </rPr>
      <t xml:space="preserve">http://dorstroymetall.ru/</t>
    </r>
  </si>
  <si>
    <t xml:space="preserve">ОГЛАВЛЕНИЕ ПРАЙС-ЛИСТА</t>
  </si>
  <si>
    <t xml:space="preserve">Цены на 4.04.2018</t>
  </si>
  <si>
    <t xml:space="preserve">ТРУБА КВАДРАТНАЯ и ПРЯМОУГОЛЬНАЯ</t>
  </si>
  <si>
    <t xml:space="preserve">ТРУБА ВОДА ГАЗА ПРОВОДНАЯ</t>
  </si>
  <si>
    <t xml:space="preserve">ТРУБА ЭЛЕКТРОСВАРНАЯ</t>
  </si>
  <si>
    <t xml:space="preserve">ТРУБА ОЦИНКОВАННАЯ ВГП и ЭСВ</t>
  </si>
  <si>
    <t xml:space="preserve">ТРУБА БЕСШОВНАЯ Х/К</t>
  </si>
  <si>
    <t xml:space="preserve">АРМАТУРА А500С, КАТАНКА, А1 ГЛАДКАЯ</t>
  </si>
  <si>
    <t xml:space="preserve">ПРОВОЛОКА ВЯЗАЛЬНАЯ</t>
  </si>
  <si>
    <t xml:space="preserve">УГОЛОК РАВНОПОЛОЧНЫЙ</t>
  </si>
  <si>
    <t xml:space="preserve">ШВЕЛЛЕР</t>
  </si>
  <si>
    <t xml:space="preserve">БАЛКА ДВУТАВРОВАЯ</t>
  </si>
  <si>
    <t xml:space="preserve">КВАДРАТ ПОЛНОТЕЛЫЙ</t>
  </si>
  <si>
    <t xml:space="preserve">ПОЛОСА</t>
  </si>
  <si>
    <t xml:space="preserve">КРУГ СТ.20; СТ.45; СТ.30х-40х; СТ.3</t>
  </si>
  <si>
    <t xml:space="preserve">ЛИСТ ГОРЯЧЕКАТАННЫЙ</t>
  </si>
  <si>
    <t xml:space="preserve">ЛИСТ ХОЛОДНОКАТАННЫЙ</t>
  </si>
  <si>
    <t xml:space="preserve">ЛИСТ РИФЛЕННЫЙ</t>
  </si>
  <si>
    <t xml:space="preserve">СЕТКА СВАРНАЯ</t>
  </si>
  <si>
    <t xml:space="preserve">СЕТКА РАБИЦА</t>
  </si>
  <si>
    <t xml:space="preserve">ДорСтройМеталл</t>
  </si>
  <si>
    <t xml:space="preserve"> г. Краснодар, 
ул. Новороссийская, 55
Тел раб. 8(861)241-02-02, 241-03-03
Тел сот.8-988-241-02-02, 8-988-241-03-03</t>
  </si>
  <si>
    <t xml:space="preserve">К ОГЛАВЛЕНИЮ ПРАЙС-ЛИСТА</t>
  </si>
  <si>
    <t xml:space="preserve">Размер</t>
  </si>
  <si>
    <t xml:space="preserve">Длина</t>
  </si>
  <si>
    <t xml:space="preserve">Вес м\п</t>
  </si>
  <si>
    <t xml:space="preserve">Цена, руб/тн</t>
  </si>
  <si>
    <t xml:space="preserve">Цена,руб м\п</t>
  </si>
  <si>
    <t xml:space="preserve">Трубы круглые</t>
  </si>
  <si>
    <t xml:space="preserve">Труба ВГП черная</t>
  </si>
  <si>
    <t xml:space="preserve">  15 х 2,5</t>
  </si>
  <si>
    <t xml:space="preserve">7,85м</t>
  </si>
  <si>
    <t xml:space="preserve">  15 х 2,8</t>
  </si>
  <si>
    <t xml:space="preserve">  20 х 2,5</t>
  </si>
  <si>
    <t xml:space="preserve">  20 х 2,8</t>
  </si>
  <si>
    <t xml:space="preserve">  25 х 2,8</t>
  </si>
  <si>
    <t xml:space="preserve">  25 х 3,2</t>
  </si>
  <si>
    <t xml:space="preserve">  32 х 2,8</t>
  </si>
  <si>
    <t xml:space="preserve">  32 х 3,2</t>
  </si>
  <si>
    <t xml:space="preserve">  40 х 3,0</t>
  </si>
  <si>
    <t xml:space="preserve">  40 х 3,5</t>
  </si>
  <si>
    <t xml:space="preserve">  50 х 3,0</t>
  </si>
  <si>
    <t xml:space="preserve">  50 х 3,5</t>
  </si>
  <si>
    <t xml:space="preserve">Вес м\м</t>
  </si>
  <si>
    <t xml:space="preserve">Цена, руб\тн</t>
  </si>
  <si>
    <t xml:space="preserve">Труба э/св прямошовная черная</t>
  </si>
  <si>
    <t xml:space="preserve">  57 х 3,0</t>
  </si>
  <si>
    <t xml:space="preserve">9,5м-12м</t>
  </si>
  <si>
    <t xml:space="preserve">  57 х 3,5</t>
  </si>
  <si>
    <t xml:space="preserve">  57 х 4,0</t>
  </si>
  <si>
    <t xml:space="preserve">  76 х 3,0</t>
  </si>
  <si>
    <t xml:space="preserve">  76 х 3,5</t>
  </si>
  <si>
    <t xml:space="preserve">  76 х 4,0</t>
  </si>
  <si>
    <t xml:space="preserve">  89 х 3,0</t>
  </si>
  <si>
    <t xml:space="preserve">11,4м-12м</t>
  </si>
  <si>
    <t xml:space="preserve">  89 х 3,5</t>
  </si>
  <si>
    <t xml:space="preserve">  89 х 4,0</t>
  </si>
  <si>
    <t xml:space="preserve"> 108 х 3,0</t>
  </si>
  <si>
    <t xml:space="preserve"> 108 х 3,5</t>
  </si>
  <si>
    <t xml:space="preserve"> 108 х 4,0</t>
  </si>
  <si>
    <t xml:space="preserve"> 133 х 4,0</t>
  </si>
  <si>
    <t xml:space="preserve"> 133 х 4,5</t>
  </si>
  <si>
    <t xml:space="preserve"> 159 х 4,0</t>
  </si>
  <si>
    <t xml:space="preserve"> 159 х 4,5</t>
  </si>
  <si>
    <t xml:space="preserve"> 159 х 5,0</t>
  </si>
  <si>
    <t xml:space="preserve"> 159 х 6,0</t>
  </si>
  <si>
    <t xml:space="preserve"> 219 х 4,5</t>
  </si>
  <si>
    <t xml:space="preserve"> 219 х 5,0</t>
  </si>
  <si>
    <t xml:space="preserve"> 219 х 6,0</t>
  </si>
  <si>
    <t xml:space="preserve"> 273 х 5,0</t>
  </si>
  <si>
    <t xml:space="preserve"> 273 х 6,0</t>
  </si>
  <si>
    <t xml:space="preserve"> 273 х 7,0</t>
  </si>
  <si>
    <t xml:space="preserve"> 273 х 8,0</t>
  </si>
  <si>
    <t xml:space="preserve"> 273 х10,0</t>
  </si>
  <si>
    <t xml:space="preserve"> 325 х 5,0</t>
  </si>
  <si>
    <t xml:space="preserve"> 325 х 6,0</t>
  </si>
  <si>
    <t xml:space="preserve"> 325 х 7,0</t>
  </si>
  <si>
    <t xml:space="preserve"> 325 х 8,0</t>
  </si>
  <si>
    <t xml:space="preserve"> 325 х10,0</t>
  </si>
  <si>
    <t xml:space="preserve"> 377 х 6,0</t>
  </si>
  <si>
    <t xml:space="preserve"> 377 х 7,0</t>
  </si>
  <si>
    <t xml:space="preserve"> 377 х 8,0</t>
  </si>
  <si>
    <t xml:space="preserve"> 377 х 9,0</t>
  </si>
  <si>
    <t xml:space="preserve"> 377 х10,0</t>
  </si>
  <si>
    <t xml:space="preserve"> 426 х 6,0</t>
  </si>
  <si>
    <t xml:space="preserve"> 426 х 7,0</t>
  </si>
  <si>
    <t xml:space="preserve"> 426 х 8,0</t>
  </si>
  <si>
    <t xml:space="preserve"> 426 х 9,0</t>
  </si>
  <si>
    <t xml:space="preserve"> 426 х10,0</t>
  </si>
  <si>
    <t xml:space="preserve"> 530 х 6,0</t>
  </si>
  <si>
    <t xml:space="preserve"> 530 х 7,0</t>
  </si>
  <si>
    <t xml:space="preserve"> 530 х 8,0</t>
  </si>
  <si>
    <t xml:space="preserve"> 530 х 9,0</t>
  </si>
  <si>
    <t xml:space="preserve"> 530 х10,0</t>
  </si>
  <si>
    <t xml:space="preserve"> 630 х 7,0</t>
  </si>
  <si>
    <t xml:space="preserve"/>
  </si>
  <si>
    <t xml:space="preserve"> 630 х 8,0</t>
  </si>
  <si>
    <t xml:space="preserve"> 630 х 9,0</t>
  </si>
  <si>
    <t xml:space="preserve"> 630 х10,0</t>
  </si>
  <si>
    <t xml:space="preserve">Марка стали / Класс прочности</t>
  </si>
  <si>
    <t xml:space="preserve">Труба оцинкованная</t>
  </si>
  <si>
    <t xml:space="preserve">Стандарт</t>
  </si>
  <si>
    <t xml:space="preserve">Цена, руб</t>
  </si>
  <si>
    <t xml:space="preserve">Труба бесшовная х\к</t>
  </si>
  <si>
    <t xml:space="preserve">  32 х 3,0</t>
  </si>
  <si>
    <t xml:space="preserve">5м-11м</t>
  </si>
  <si>
    <t xml:space="preserve">ГОСТ 8732-78</t>
  </si>
  <si>
    <t xml:space="preserve">  32 х 4,0</t>
  </si>
  <si>
    <t xml:space="preserve">  38 х 3,0</t>
  </si>
  <si>
    <t xml:space="preserve">  38 х 4,0</t>
  </si>
  <si>
    <t xml:space="preserve">  42 х 3,0</t>
  </si>
  <si>
    <t xml:space="preserve">  42 х 4,0</t>
  </si>
  <si>
    <t xml:space="preserve">  45 х 3,5</t>
  </si>
  <si>
    <t xml:space="preserve">  45 х 4,0</t>
  </si>
  <si>
    <t xml:space="preserve">  51 х 2,5</t>
  </si>
  <si>
    <t xml:space="preserve">  51 х 3,5</t>
  </si>
  <si>
    <t xml:space="preserve">  57 х 5,0</t>
  </si>
  <si>
    <t xml:space="preserve">  57 х 6,0</t>
  </si>
  <si>
    <t xml:space="preserve">  57 х 8,0</t>
  </si>
  <si>
    <t xml:space="preserve">  60 х 3,5</t>
  </si>
  <si>
    <t xml:space="preserve">  60 х 4,0</t>
  </si>
  <si>
    <t xml:space="preserve">  60 х 5,0</t>
  </si>
  <si>
    <t xml:space="preserve">  76 х 5,0</t>
  </si>
  <si>
    <t xml:space="preserve">  76 х 6,0</t>
  </si>
  <si>
    <t xml:space="preserve">  89 х 5,0</t>
  </si>
  <si>
    <t xml:space="preserve">  89 х 6,0</t>
  </si>
  <si>
    <t xml:space="preserve"> 102 х 5,0</t>
  </si>
  <si>
    <t xml:space="preserve"> 108 х 5,0</t>
  </si>
  <si>
    <t xml:space="preserve"> 108 х 6,0</t>
  </si>
  <si>
    <t xml:space="preserve"> 108 х 7,0</t>
  </si>
  <si>
    <t xml:space="preserve"> 114 х 5,0</t>
  </si>
  <si>
    <t xml:space="preserve"> 114 х 6,0</t>
  </si>
  <si>
    <t xml:space="preserve"> 127 х 6,0</t>
  </si>
  <si>
    <t xml:space="preserve"> 133 х 5,0</t>
  </si>
  <si>
    <t xml:space="preserve"> 133 х 6,0</t>
  </si>
  <si>
    <t xml:space="preserve"> 159 х 7,0</t>
  </si>
  <si>
    <t xml:space="preserve"> 159 х 8,0</t>
  </si>
  <si>
    <t xml:space="preserve"> 168 х 6,0</t>
  </si>
  <si>
    <t xml:space="preserve"> 219 х 7,0</t>
  </si>
  <si>
    <t xml:space="preserve"> 219 х 8,0</t>
  </si>
  <si>
    <t xml:space="preserve"> 219 х10,0</t>
  </si>
  <si>
    <t xml:space="preserve"> 245 х45,0</t>
  </si>
  <si>
    <t xml:space="preserve">ГОСТ 23270-89</t>
  </si>
  <si>
    <t xml:space="preserve"> 273 х32,0</t>
  </si>
  <si>
    <t xml:space="preserve"> 273 х36,0</t>
  </si>
  <si>
    <t xml:space="preserve"> 273 х45,0</t>
  </si>
  <si>
    <t xml:space="preserve"> 299 х36,0</t>
  </si>
  <si>
    <t xml:space="preserve"> 299 х45,0</t>
  </si>
  <si>
    <t xml:space="preserve"> 325 х12,0</t>
  </si>
  <si>
    <t xml:space="preserve"> 377 х36,0</t>
  </si>
  <si>
    <t xml:space="preserve"> 426 х12,0</t>
  </si>
  <si>
    <t xml:space="preserve">14.05.2018г</t>
  </si>
  <si>
    <t xml:space="preserve">длина</t>
  </si>
  <si>
    <t xml:space="preserve">Цена, руб м\п</t>
  </si>
  <si>
    <t xml:space="preserve">Трубы профильные</t>
  </si>
  <si>
    <t xml:space="preserve">Трубы профильные г/к</t>
  </si>
  <si>
    <t xml:space="preserve">  15х  15х 1,5</t>
  </si>
  <si>
    <t xml:space="preserve">6м</t>
  </si>
  <si>
    <t xml:space="preserve">  20х  20х 1,5</t>
  </si>
  <si>
    <t xml:space="preserve">  20х  20х 2</t>
  </si>
  <si>
    <t xml:space="preserve">  25х  25х 1,5</t>
  </si>
  <si>
    <t xml:space="preserve">  25х  25х 2,0</t>
  </si>
  <si>
    <t xml:space="preserve">  30х  20х 2</t>
  </si>
  <si>
    <t xml:space="preserve">  30х  30х 1,5</t>
  </si>
  <si>
    <t xml:space="preserve">  30х  30х 2</t>
  </si>
  <si>
    <t xml:space="preserve">  40х  20х 1,5</t>
  </si>
  <si>
    <t xml:space="preserve">  40х  20х 2</t>
  </si>
  <si>
    <t xml:space="preserve">  40х  25х 1,5</t>
  </si>
  <si>
    <t xml:space="preserve">  40х  25х 2</t>
  </si>
  <si>
    <t xml:space="preserve">  40х  40х 1,5</t>
  </si>
  <si>
    <t xml:space="preserve">  40х  40х 2</t>
  </si>
  <si>
    <t xml:space="preserve">  40х  40х 3</t>
  </si>
  <si>
    <t xml:space="preserve">  50х  25х 1,5</t>
  </si>
  <si>
    <t xml:space="preserve">  50х  25х 2</t>
  </si>
  <si>
    <t xml:space="preserve">  50х  30х 2</t>
  </si>
  <si>
    <t xml:space="preserve">  50х  50х 2</t>
  </si>
  <si>
    <t xml:space="preserve">  50х  50х 3</t>
  </si>
  <si>
    <t xml:space="preserve">  60х  30х 2</t>
  </si>
  <si>
    <t xml:space="preserve">  60х  40х 2</t>
  </si>
  <si>
    <t xml:space="preserve">  60х  40х 3</t>
  </si>
  <si>
    <t xml:space="preserve">  60х  60х 2</t>
  </si>
  <si>
    <t xml:space="preserve">  60х  60х 3</t>
  </si>
  <si>
    <t xml:space="preserve">  80х  40х 2</t>
  </si>
  <si>
    <t xml:space="preserve">  80х  40х 3</t>
  </si>
  <si>
    <t xml:space="preserve">  80х  60х 2</t>
  </si>
  <si>
    <t xml:space="preserve">  80х  60х 3</t>
  </si>
  <si>
    <t xml:space="preserve">  80х  80х 3</t>
  </si>
  <si>
    <t xml:space="preserve">12м</t>
  </si>
  <si>
    <t xml:space="preserve">  80х  80х 4</t>
  </si>
  <si>
    <t xml:space="preserve">  80х  80х 5</t>
  </si>
  <si>
    <t xml:space="preserve"> 100х  50х 3</t>
  </si>
  <si>
    <t xml:space="preserve"> 100х  50х 4</t>
  </si>
  <si>
    <t xml:space="preserve"> 100х  50х 5</t>
  </si>
  <si>
    <t xml:space="preserve"> 100х  50х 6</t>
  </si>
  <si>
    <t xml:space="preserve"> 100х  60х 3</t>
  </si>
  <si>
    <t xml:space="preserve"> 100х  60х 4</t>
  </si>
  <si>
    <t xml:space="preserve"> 100х  60х 5</t>
  </si>
  <si>
    <t xml:space="preserve"> 100х 100х 3</t>
  </si>
  <si>
    <t xml:space="preserve">100х 100х 4</t>
  </si>
  <si>
    <t xml:space="preserve"> 120х  60х 4</t>
  </si>
  <si>
    <t xml:space="preserve"> 120х  60х 5</t>
  </si>
  <si>
    <t xml:space="preserve"> 120х  80х 3</t>
  </si>
  <si>
    <t xml:space="preserve"> 120х  80х 4</t>
  </si>
  <si>
    <t xml:space="preserve"> 120х  80х 5</t>
  </si>
  <si>
    <t xml:space="preserve"> 120х  80х 6</t>
  </si>
  <si>
    <t xml:space="preserve"> 120х 120х 4</t>
  </si>
  <si>
    <t xml:space="preserve"> 120х 120х 5</t>
  </si>
  <si>
    <t xml:space="preserve"> 120х 120х 6</t>
  </si>
  <si>
    <t xml:space="preserve"> 120х 120х 8</t>
  </si>
  <si>
    <t xml:space="preserve"> 140х  140х 5</t>
  </si>
  <si>
    <t xml:space="preserve"> 140х  140х 6</t>
  </si>
  <si>
    <t xml:space="preserve"> 140х 100х 4</t>
  </si>
  <si>
    <t xml:space="preserve"> 140х 100х 5</t>
  </si>
  <si>
    <t xml:space="preserve"> 140х 100х 6</t>
  </si>
  <si>
    <t xml:space="preserve"> 140х 140х 4</t>
  </si>
  <si>
    <t xml:space="preserve"> 140х 140х 5</t>
  </si>
  <si>
    <t xml:space="preserve"> 140х 140х 6</t>
  </si>
  <si>
    <t xml:space="preserve"> 140х 140х 7</t>
  </si>
  <si>
    <t xml:space="preserve"> 140х 140х 8</t>
  </si>
  <si>
    <t xml:space="preserve"> 150х 100х 6</t>
  </si>
  <si>
    <t xml:space="preserve"> 150х 150х 4</t>
  </si>
  <si>
    <t xml:space="preserve"> 150х 150х 5</t>
  </si>
  <si>
    <t xml:space="preserve"> 150х 150х 6</t>
  </si>
  <si>
    <t xml:space="preserve"> 150х  150х 8</t>
  </si>
  <si>
    <t xml:space="preserve"> 160х  80х 4</t>
  </si>
  <si>
    <t xml:space="preserve"> 160х  80х 5</t>
  </si>
  <si>
    <t xml:space="preserve"> 160х 120х 4</t>
  </si>
  <si>
    <t xml:space="preserve"> 160х 120х 5</t>
  </si>
  <si>
    <t xml:space="preserve"> 160х 120х 6</t>
  </si>
  <si>
    <t xml:space="preserve"> 160х 160х 4</t>
  </si>
  <si>
    <t xml:space="preserve"> 160х 160х 5</t>
  </si>
  <si>
    <t xml:space="preserve"> 160х 160х 6</t>
  </si>
  <si>
    <t xml:space="preserve"> 160х 160х 7</t>
  </si>
  <si>
    <t xml:space="preserve"> 160х 160х 8</t>
  </si>
  <si>
    <t xml:space="preserve"> 180х 100х 4</t>
  </si>
  <si>
    <t xml:space="preserve"> 180х 100х 6</t>
  </si>
  <si>
    <t xml:space="preserve"> 180х 100х 8</t>
  </si>
  <si>
    <t xml:space="preserve"> 180х 140х 4</t>
  </si>
  <si>
    <t xml:space="preserve"> 180х 140х 5</t>
  </si>
  <si>
    <t xml:space="preserve"> 180х 140х 6</t>
  </si>
  <si>
    <t xml:space="preserve"> 180х 180х 5</t>
  </si>
  <si>
    <t xml:space="preserve"> 180х 180х 6</t>
  </si>
  <si>
    <t xml:space="preserve"> 180х 180х 8</t>
  </si>
  <si>
    <t xml:space="preserve"> 180х 180х10</t>
  </si>
  <si>
    <t xml:space="preserve"> 200х 100х 6</t>
  </si>
  <si>
    <t xml:space="preserve"> 200х 100х 8</t>
  </si>
  <si>
    <t xml:space="preserve"> 200х 120х 5</t>
  </si>
  <si>
    <t xml:space="preserve"> 200х 160х 5</t>
  </si>
  <si>
    <t xml:space="preserve"> 200х 160х 6</t>
  </si>
  <si>
    <t xml:space="preserve"> 200х 160х 8</t>
  </si>
  <si>
    <t xml:space="preserve"> 200х 200х 5</t>
  </si>
  <si>
    <t xml:space="preserve"> 200х 200х 6</t>
  </si>
  <si>
    <t xml:space="preserve"> 200х 200х 7</t>
  </si>
  <si>
    <t xml:space="preserve"> 200х 200х 8</t>
  </si>
  <si>
    <t xml:space="preserve"> 200х 200х10</t>
  </si>
  <si>
    <t xml:space="preserve"> 250х 250х 6</t>
  </si>
  <si>
    <t xml:space="preserve"> 250х 250х 8</t>
  </si>
  <si>
    <t xml:space="preserve"> 250х 250х10</t>
  </si>
  <si>
    <t xml:space="preserve"> 300х 200х 6</t>
  </si>
  <si>
    <t xml:space="preserve"> 300х 200х10</t>
  </si>
  <si>
    <t xml:space="preserve"> 300х 300х 6</t>
  </si>
  <si>
    <t xml:space="preserve"> 300х 300х 8</t>
  </si>
  <si>
    <t xml:space="preserve"> 300х 300х10</t>
  </si>
  <si>
    <t xml:space="preserve">18.08.2017 08:21</t>
  </si>
  <si>
    <t xml:space="preserve">Цена, руб тн</t>
  </si>
  <si>
    <t xml:space="preserve">Арматурный прокат</t>
  </si>
  <si>
    <t xml:space="preserve">Арматура А1 (гладкая)</t>
  </si>
  <si>
    <t xml:space="preserve">d  8</t>
  </si>
  <si>
    <t xml:space="preserve">3пс/сп</t>
  </si>
  <si>
    <t xml:space="preserve">d 10</t>
  </si>
  <si>
    <t xml:space="preserve">d 12</t>
  </si>
  <si>
    <t xml:space="preserve">d 14</t>
  </si>
  <si>
    <t xml:space="preserve">d 16</t>
  </si>
  <si>
    <t xml:space="preserve">d 18</t>
  </si>
  <si>
    <t xml:space="preserve">d 20</t>
  </si>
  <si>
    <t xml:space="preserve">Катанка</t>
  </si>
  <si>
    <t xml:space="preserve">d  6,5</t>
  </si>
  <si>
    <t xml:space="preserve">бунты</t>
  </si>
  <si>
    <t xml:space="preserve">d  8 </t>
  </si>
  <si>
    <t xml:space="preserve">Арматура А3 (рифленая)</t>
  </si>
  <si>
    <t xml:space="preserve">А500С</t>
  </si>
  <si>
    <t xml:space="preserve">d 22</t>
  </si>
  <si>
    <t xml:space="preserve">d 25</t>
  </si>
  <si>
    <t xml:space="preserve">Мерность</t>
  </si>
  <si>
    <t xml:space="preserve">Проволока низкоуглеродистая ГОСТ 3282-74 термически обработанная (вязальная)</t>
  </si>
  <si>
    <t xml:space="preserve">ГОСТ 3282-74</t>
  </si>
  <si>
    <t xml:space="preserve">130-160кг</t>
  </si>
  <si>
    <t xml:space="preserve">Проволока ГОСТ 3282-74 оцинкованная термически обработанная</t>
  </si>
  <si>
    <t xml:space="preserve">ГОСТ Р 52544-06</t>
  </si>
  <si>
    <t xml:space="preserve">11,7</t>
  </si>
  <si>
    <t xml:space="preserve">04.04.2018 </t>
  </si>
  <si>
    <t xml:space="preserve">Фасонный прокат</t>
  </si>
  <si>
    <t xml:space="preserve">Уголок равнополочный</t>
  </si>
  <si>
    <t xml:space="preserve"> 25х 25х 3</t>
  </si>
  <si>
    <t xml:space="preserve"> 32х 32х 3</t>
  </si>
  <si>
    <t xml:space="preserve"> 40х 40х 4</t>
  </si>
  <si>
    <t xml:space="preserve"> 50х 50х 4</t>
  </si>
  <si>
    <t xml:space="preserve"> 50х 50х 5</t>
  </si>
  <si>
    <t xml:space="preserve">11,7м-12м</t>
  </si>
  <si>
    <t xml:space="preserve"> 63х 63х 5</t>
  </si>
  <si>
    <t xml:space="preserve"> 63х 63х 6</t>
  </si>
  <si>
    <t xml:space="preserve"> 75х 75х 5</t>
  </si>
  <si>
    <t xml:space="preserve"> 90х 90х 6</t>
  </si>
  <si>
    <t xml:space="preserve"> 90х 90х 7</t>
  </si>
  <si>
    <t xml:space="preserve"> 90х 90х 8</t>
  </si>
  <si>
    <t xml:space="preserve">100х100х 7</t>
  </si>
  <si>
    <t xml:space="preserve">100х100х 8</t>
  </si>
  <si>
    <t xml:space="preserve">100х100х10</t>
  </si>
  <si>
    <t xml:space="preserve">110х110х 8</t>
  </si>
  <si>
    <t xml:space="preserve">125х125х 8</t>
  </si>
  <si>
    <t xml:space="preserve">125х125х10</t>
  </si>
  <si>
    <t xml:space="preserve">140х140х10</t>
  </si>
  <si>
    <t xml:space="preserve">160х160х10</t>
  </si>
  <si>
    <t xml:space="preserve">4.04.2018 </t>
  </si>
  <si>
    <t xml:space="preserve">Швеллер</t>
  </si>
  <si>
    <t xml:space="preserve">  6,5П</t>
  </si>
  <si>
    <t xml:space="preserve">  6,5У</t>
  </si>
  <si>
    <t xml:space="preserve">  8П</t>
  </si>
  <si>
    <t xml:space="preserve">  8У</t>
  </si>
  <si>
    <t xml:space="preserve"> 10П</t>
  </si>
  <si>
    <t xml:space="preserve"> 10У</t>
  </si>
  <si>
    <t xml:space="preserve"> 12П</t>
  </si>
  <si>
    <t xml:space="preserve"> 12У</t>
  </si>
  <si>
    <t xml:space="preserve"> 14П</t>
  </si>
  <si>
    <t xml:space="preserve"> 14У</t>
  </si>
  <si>
    <t xml:space="preserve"> 16П</t>
  </si>
  <si>
    <t xml:space="preserve"> 16У</t>
  </si>
  <si>
    <t xml:space="preserve"> 18П</t>
  </si>
  <si>
    <t xml:space="preserve"> 18У</t>
  </si>
  <si>
    <t xml:space="preserve"> 20П</t>
  </si>
  <si>
    <t xml:space="preserve"> 20У</t>
  </si>
  <si>
    <t xml:space="preserve"> 22П</t>
  </si>
  <si>
    <t xml:space="preserve"> 22У</t>
  </si>
  <si>
    <t xml:space="preserve"> 24У</t>
  </si>
  <si>
    <t xml:space="preserve"> 27У</t>
  </si>
  <si>
    <t xml:space="preserve"> 30у</t>
  </si>
  <si>
    <t xml:space="preserve">Балка двутавровая</t>
  </si>
  <si>
    <t xml:space="preserve">Наименование</t>
  </si>
  <si>
    <t xml:space="preserve">Марка стали /
Класс прочности</t>
  </si>
  <si>
    <t xml:space="preserve">Цена, руб. / тн</t>
  </si>
  <si>
    <t xml:space="preserve">Цен, руб м\п</t>
  </si>
  <si>
    <t xml:space="preserve">16Б1</t>
  </si>
  <si>
    <t xml:space="preserve">ГОСТ 26020-83</t>
  </si>
  <si>
    <t xml:space="preserve">18Б1</t>
  </si>
  <si>
    <t xml:space="preserve">С255</t>
  </si>
  <si>
    <t xml:space="preserve">СТО АСЧМ 20-93</t>
  </si>
  <si>
    <t xml:space="preserve">20Б1</t>
  </si>
  <si>
    <t xml:space="preserve">20К2</t>
  </si>
  <si>
    <t xml:space="preserve">С255-1</t>
  </si>
  <si>
    <t xml:space="preserve">20Ш1</t>
  </si>
  <si>
    <t xml:space="preserve">24М</t>
  </si>
  <si>
    <t xml:space="preserve">ГОСТ 19425-74</t>
  </si>
  <si>
    <t xml:space="preserve">25Б1</t>
  </si>
  <si>
    <t xml:space="preserve">25Б2</t>
  </si>
  <si>
    <t xml:space="preserve">25К1</t>
  </si>
  <si>
    <t xml:space="preserve">25К2</t>
  </si>
  <si>
    <t xml:space="preserve">25Ш1</t>
  </si>
  <si>
    <t xml:space="preserve">30Б1</t>
  </si>
  <si>
    <t xml:space="preserve">30Б2</t>
  </si>
  <si>
    <t xml:space="preserve">30К1</t>
  </si>
  <si>
    <t xml:space="preserve">30К2</t>
  </si>
  <si>
    <t xml:space="preserve">30Ш1</t>
  </si>
  <si>
    <t xml:space="preserve">30Ш2</t>
  </si>
  <si>
    <t xml:space="preserve">35Б1</t>
  </si>
  <si>
    <t xml:space="preserve">35Б2</t>
  </si>
  <si>
    <t xml:space="preserve">С345-3</t>
  </si>
  <si>
    <t xml:space="preserve">35К1</t>
  </si>
  <si>
    <t xml:space="preserve">35К2</t>
  </si>
  <si>
    <t xml:space="preserve">35Ш1</t>
  </si>
  <si>
    <t xml:space="preserve">35Ш2</t>
  </si>
  <si>
    <t xml:space="preserve">40Б1</t>
  </si>
  <si>
    <t xml:space="preserve">40Б2</t>
  </si>
  <si>
    <t xml:space="preserve">40К1</t>
  </si>
  <si>
    <t xml:space="preserve">40К2</t>
  </si>
  <si>
    <t xml:space="preserve">40Ш1</t>
  </si>
  <si>
    <t xml:space="preserve">40Ш2</t>
  </si>
  <si>
    <t xml:space="preserve">45Б1</t>
  </si>
  <si>
    <t xml:space="preserve">45Ш1</t>
  </si>
  <si>
    <t xml:space="preserve">50Б1</t>
  </si>
  <si>
    <t xml:space="preserve">50Б2</t>
  </si>
  <si>
    <t xml:space="preserve">50Ш1</t>
  </si>
  <si>
    <t xml:space="preserve">55Б1</t>
  </si>
  <si>
    <t xml:space="preserve">04.04.2018</t>
  </si>
  <si>
    <t xml:space="preserve">Марка стали </t>
  </si>
  <si>
    <t xml:space="preserve">Квадрат</t>
  </si>
  <si>
    <t xml:space="preserve"> 10х 10</t>
  </si>
  <si>
    <t xml:space="preserve"> 12х 12</t>
  </si>
  <si>
    <t xml:space="preserve"> 16х 16</t>
  </si>
  <si>
    <t xml:space="preserve"> 20х 20</t>
  </si>
  <si>
    <t xml:space="preserve">25х25</t>
  </si>
  <si>
    <t xml:space="preserve">30х30</t>
  </si>
  <si>
    <t xml:space="preserve">40х40</t>
  </si>
  <si>
    <t xml:space="preserve">50х50</t>
  </si>
  <si>
    <t xml:space="preserve">60х60</t>
  </si>
  <si>
    <t xml:space="preserve">Марка стали</t>
  </si>
  <si>
    <t xml:space="preserve">Вес листа</t>
  </si>
  <si>
    <t xml:space="preserve">Цена, руб лист</t>
  </si>
  <si>
    <t xml:space="preserve">Плоский прокат</t>
  </si>
  <si>
    <t xml:space="preserve">Лист горячекатанный</t>
  </si>
  <si>
    <t xml:space="preserve">  1,5х1250х 2500</t>
  </si>
  <si>
    <t xml:space="preserve">3пс/сп5</t>
  </si>
  <si>
    <t xml:space="preserve">  2,0х1000х 2000</t>
  </si>
  <si>
    <t xml:space="preserve">  2,0х1250х 2500</t>
  </si>
  <si>
    <t xml:space="preserve">  3,0х1250х 2500</t>
  </si>
  <si>
    <t xml:space="preserve">  4,0х1500х 6000</t>
  </si>
  <si>
    <t xml:space="preserve">  5,0х1500х 6000</t>
  </si>
  <si>
    <t xml:space="preserve">  6,0х1500х 6000</t>
  </si>
  <si>
    <t xml:space="preserve">  8,0х1500х 6000</t>
  </si>
  <si>
    <t xml:space="preserve"> 10,0х1500х 6000</t>
  </si>
  <si>
    <t xml:space="preserve"> 12,0х1500х 6000</t>
  </si>
  <si>
    <t xml:space="preserve"> 14,0х2000х 6000</t>
  </si>
  <si>
    <t xml:space="preserve"> 16,0х1500х 6000</t>
  </si>
  <si>
    <t xml:space="preserve"> 18,0х1500х 6000</t>
  </si>
  <si>
    <t xml:space="preserve"> 20,0х1500х 6000</t>
  </si>
  <si>
    <t xml:space="preserve"> 22,0х1500х 6000</t>
  </si>
  <si>
    <t xml:space="preserve"> 25,0х1500х 6000</t>
  </si>
  <si>
    <t xml:space="preserve"> 30,0х1500х 6000</t>
  </si>
  <si>
    <t xml:space="preserve">40,0х1500х 6000</t>
  </si>
  <si>
    <t xml:space="preserve">Лист холоднокатанный</t>
  </si>
  <si>
    <t xml:space="preserve">  1,0х1250х 2100</t>
  </si>
  <si>
    <t xml:space="preserve">08пс</t>
  </si>
  <si>
    <t xml:space="preserve">  1,2х1250х 2500</t>
  </si>
  <si>
    <t xml:space="preserve">Цена руб/лист</t>
  </si>
  <si>
    <t xml:space="preserve">Лист рифленый (чечев.)</t>
  </si>
  <si>
    <t xml:space="preserve">0-3пс/сп</t>
  </si>
  <si>
    <t xml:space="preserve">Цена руб м\п</t>
  </si>
  <si>
    <t xml:space="preserve">Полоса</t>
  </si>
  <si>
    <t xml:space="preserve"> 20х  4</t>
  </si>
  <si>
    <t xml:space="preserve">1-3пс/сп</t>
  </si>
  <si>
    <t xml:space="preserve"> 25х  4</t>
  </si>
  <si>
    <t xml:space="preserve">30х4</t>
  </si>
  <si>
    <t xml:space="preserve"> 40х  4</t>
  </si>
  <si>
    <t xml:space="preserve"> 50х  4</t>
  </si>
  <si>
    <t xml:space="preserve"> 50х  5</t>
  </si>
  <si>
    <t xml:space="preserve">60х5</t>
  </si>
  <si>
    <t xml:space="preserve">80х5</t>
  </si>
  <si>
    <t xml:space="preserve">100х5</t>
  </si>
  <si>
    <t xml:space="preserve">40х6</t>
  </si>
  <si>
    <t xml:space="preserve">50х6</t>
  </si>
  <si>
    <t xml:space="preserve">60х6</t>
  </si>
  <si>
    <t xml:space="preserve">80х6</t>
  </si>
  <si>
    <t xml:space="preserve">100х6</t>
  </si>
  <si>
    <t xml:space="preserve">30х8</t>
  </si>
  <si>
    <t xml:space="preserve">40х8</t>
  </si>
  <si>
    <t xml:space="preserve">50х8</t>
  </si>
  <si>
    <t xml:space="preserve">60х8</t>
  </si>
  <si>
    <t xml:space="preserve">80х8</t>
  </si>
  <si>
    <t xml:space="preserve">100х8</t>
  </si>
  <si>
    <t xml:space="preserve">40х10</t>
  </si>
  <si>
    <t xml:space="preserve">50х10</t>
  </si>
  <si>
    <t xml:space="preserve">100х10</t>
  </si>
  <si>
    <t xml:space="preserve">Сетка сварная в картах</t>
  </si>
  <si>
    <t xml:space="preserve">Ширина, м</t>
  </si>
  <si>
    <t xml:space="preserve">Длина, м</t>
  </si>
  <si>
    <t xml:space="preserve">Цена за м2              от 1000</t>
  </si>
  <si>
    <t xml:space="preserve">Цена за карту</t>
  </si>
  <si>
    <t xml:space="preserve">Цена за м2              от 500 </t>
  </si>
  <si>
    <t xml:space="preserve">Цена за м2              до  500</t>
  </si>
  <si>
    <t xml:space="preserve">м2 в карте</t>
  </si>
  <si>
    <t xml:space="preserve">Сетка  в КАРТАХ сварная арматурная дорожная, кладочная  ГОСТ 8478-81, 23279-85</t>
  </si>
  <si>
    <t xml:space="preserve">100х100х6</t>
  </si>
  <si>
    <t xml:space="preserve">100х100х5</t>
  </si>
  <si>
    <t xml:space="preserve">100х100х4</t>
  </si>
  <si>
    <t xml:space="preserve">100х100х3</t>
  </si>
  <si>
    <t xml:space="preserve">150х150х6</t>
  </si>
  <si>
    <t xml:space="preserve">150х150х5</t>
  </si>
  <si>
    <t xml:space="preserve">150х150х4</t>
  </si>
  <si>
    <t xml:space="preserve">200х200х6</t>
  </si>
  <si>
    <t xml:space="preserve">200х200х5</t>
  </si>
  <si>
    <t xml:space="preserve">200х200х4</t>
  </si>
  <si>
    <t xml:space="preserve">50х50х5</t>
  </si>
  <si>
    <t xml:space="preserve">50х50х4</t>
  </si>
  <si>
    <t xml:space="preserve">50х50х3</t>
  </si>
  <si>
    <t xml:space="preserve">Сетка сварная,рабица,армату-ра в рулоне</t>
  </si>
  <si>
    <t xml:space="preserve">Цена за м2              от 150 </t>
  </si>
  <si>
    <t xml:space="preserve">Цена за рул.</t>
  </si>
  <si>
    <t xml:space="preserve">Цена за м2          до 150</t>
  </si>
  <si>
    <t xml:space="preserve">м2 в рул.</t>
  </si>
  <si>
    <t xml:space="preserve">Сетка  в РУЛОНЕ сварная </t>
  </si>
  <si>
    <t xml:space="preserve">50х50х1,4</t>
  </si>
  <si>
    <t xml:space="preserve">Сетка  в РУЛОНЕ сварная оцинкованная</t>
  </si>
  <si>
    <t xml:space="preserve">6х6х0,6</t>
  </si>
  <si>
    <t xml:space="preserve">10х10х0,6</t>
  </si>
  <si>
    <t xml:space="preserve">20х20х0,8</t>
  </si>
  <si>
    <t xml:space="preserve">25х25х1,4</t>
  </si>
  <si>
    <t xml:space="preserve">25х12,5х1,4</t>
  </si>
  <si>
    <t xml:space="preserve">50х50х1,6</t>
  </si>
  <si>
    <t xml:space="preserve">50х50х2,0</t>
  </si>
  <si>
    <t xml:space="preserve">50х50х2,2</t>
  </si>
  <si>
    <t xml:space="preserve">Сетка  РАБИЦА  ГОСТ 5336-80 оцинкованная в рулоне</t>
  </si>
  <si>
    <t xml:space="preserve">Сетка  РАБИЦА  покрытая полимером (зеленая) ПВХ в рулоне</t>
  </si>
  <si>
    <t xml:space="preserve">55х55х2,5</t>
  </si>
  <si>
    <t xml:space="preserve">Круг стальной г\к      </t>
  </si>
  <si>
    <t xml:space="preserve">Круг ст.3   d. 10мм-14мм</t>
  </si>
  <si>
    <t xml:space="preserve">н\д</t>
  </si>
  <si>
    <t xml:space="preserve">ст.3</t>
  </si>
  <si>
    <t xml:space="preserve">Круг ст.3   d. 16мм-40мм</t>
  </si>
  <si>
    <t xml:space="preserve">Круг ст.3   d. 42мм-50мм</t>
  </si>
  <si>
    <t xml:space="preserve">Круг ст.3   d. 56мм-80мм</t>
  </si>
  <si>
    <t xml:space="preserve">Круг ст.3   d. 85мм-120мм</t>
  </si>
  <si>
    <t xml:space="preserve">Круг ст.3   d. 130мм-180мм</t>
  </si>
  <si>
    <t xml:space="preserve">Круг ст.20-45   d. 10мм-14мм</t>
  </si>
  <si>
    <t xml:space="preserve">Круг ст.20-45 d. 16мм-40мм</t>
  </si>
  <si>
    <t xml:space="preserve">Ст20-45</t>
  </si>
  <si>
    <t xml:space="preserve">Круг ст.20-45  d. 42мм-50мм</t>
  </si>
  <si>
    <t xml:space="preserve">Круг ст.20-45  d. 56мм-80мм</t>
  </si>
  <si>
    <t xml:space="preserve">Круг ст.20-45  d. 85мм-120мм</t>
  </si>
  <si>
    <t xml:space="preserve">Круг ст.20-45  d. 130мм-180мм</t>
  </si>
  <si>
    <t xml:space="preserve">Круг ст.20-45  d. 190мм-250мм</t>
  </si>
  <si>
    <t xml:space="preserve">Круг ст.20-45  d. 150мм-300мм</t>
  </si>
  <si>
    <t xml:space="preserve">Круг ст.20Х-40Х  d. 10мм-14мм</t>
  </si>
  <si>
    <t xml:space="preserve">ст.20Х-40Х</t>
  </si>
  <si>
    <t xml:space="preserve">Круг ст.20Х-40Х  d. 16мм-40мм</t>
  </si>
  <si>
    <t xml:space="preserve">Круг ст.20Х-40Х  d. 32мм-50мм</t>
  </si>
  <si>
    <t xml:space="preserve">Круг ст.20Х-40Х  d. 56мм-80мм</t>
  </si>
  <si>
    <t xml:space="preserve">Круг ст.20Х-40Х  d. 85мм-120мм</t>
  </si>
  <si>
    <t xml:space="preserve">Круг ст.20Х-40Х  d. 130мм-180мм</t>
  </si>
  <si>
    <t xml:space="preserve">Круг ст.20Х-40Х  d. 190мм-250мм</t>
  </si>
  <si>
    <t xml:space="preserve">Круг ст.20Х-40Х  d. 260мм-300мм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</si>
</sst>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/DD/YY"/>
    <numFmt numFmtId="166" formatCode="#,##0.00"/>
    <numFmt numFmtId="167" formatCode="#,##0.000"/>
    <numFmt numFmtId="168" formatCode="#,##0.00&quot;   &quot;"/>
  </numFmts>
  <fonts count="37">
    <font>
      <sz val="8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b val="true"/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0000FF"/>
      <name val="Arial"/>
      <family val="2"/>
      <charset val="204"/>
    </font>
    <font>
      <sz val="16"/>
      <name val="Arial"/>
      <family val="2"/>
      <charset val="204"/>
    </font>
    <font>
      <b val="true"/>
      <i val="true"/>
      <sz val="12"/>
      <name val="Arial"/>
      <family val="2"/>
      <charset val="204"/>
    </font>
    <font>
      <sz val="8"/>
      <color rgb="FF0000FF"/>
      <name val="Arial"/>
      <family val="2"/>
      <charset val="204"/>
    </font>
    <font>
      <sz val="20"/>
      <name val="Arial"/>
      <family val="2"/>
      <charset val="204"/>
    </font>
    <font>
      <sz val="16"/>
      <color rgb="FF000000"/>
      <name val="Calibri"/>
      <family val="0"/>
      <charset val="204"/>
    </font>
    <font>
      <b val="true"/>
      <u val="single"/>
      <sz val="14"/>
      <color rgb="FF045189"/>
      <name val="Calibri"/>
      <family val="0"/>
      <charset val="204"/>
    </font>
    <font>
      <b val="true"/>
      <sz val="10"/>
      <color rgb="FF000000"/>
      <name val="Calibri"/>
      <family val="0"/>
      <charset val="204"/>
    </font>
    <font>
      <sz val="15"/>
      <color rgb="FFFFFFFF"/>
      <name val="Calibri"/>
      <family val="0"/>
      <charset val="204"/>
    </font>
    <font>
      <sz val="14"/>
      <color rgb="FF000000"/>
      <name val="Calibri"/>
      <family val="0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 val="true"/>
      <sz val="12"/>
      <name val="Times New Roman"/>
      <family val="1"/>
      <charset val="204"/>
    </font>
    <font>
      <b val="true"/>
      <sz val="12"/>
      <name val="Arial"/>
      <family val="2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1C1C1C"/>
        <bgColor rgb="FF222222"/>
      </patternFill>
    </fill>
    <fill>
      <patternFill patternType="solid">
        <fgColor rgb="FF222222"/>
        <bgColor rgb="FF1C1C1C"/>
      </patternFill>
    </fill>
    <fill>
      <patternFill patternType="solid">
        <fgColor rgb="FF111111"/>
        <bgColor rgb="FF1C1C1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 style="hair"/>
      <bottom style="medium"/>
      <diagonal/>
    </border>
    <border diagonalUp="false" diagonalDown="false">
      <left style="hair">
        <color rgb="FF111111"/>
      </left>
      <right style="hair">
        <color rgb="FF111111"/>
      </right>
      <top style="hair">
        <color rgb="FF111111"/>
      </top>
      <bottom style="hair">
        <color rgb="FF111111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double"/>
      <bottom/>
      <diagonal/>
    </border>
    <border diagonalUp="false" diagonalDown="false">
      <left/>
      <right style="thin"/>
      <top style="double"/>
      <bottom/>
      <diagonal/>
    </border>
  </borders>
  <cellStyleXfs count="4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13" fillId="0" borderId="0" applyFont="true" applyBorder="false" applyAlignment="false" applyProtection="false"/>
    <xf numFmtId="164" fontId="14" fillId="6" borderId="0" applyFont="true" applyBorder="false" applyAlignment="false" applyProtection="false"/>
    <xf numFmtId="164" fontId="14" fillId="7" borderId="0" applyFont="true" applyBorder="false" applyAlignment="false" applyProtection="false"/>
    <xf numFmtId="164" fontId="13" fillId="8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false" applyProtection="false"/>
  </cellStyleXfs>
  <cellXfs count="1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4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3" fillId="9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11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1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27" fillId="1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11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12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3" fillId="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1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7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9" fillId="9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11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13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26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1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33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34" fillId="1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6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5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6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5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6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5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6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6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6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5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5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6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8" fontId="3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6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5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36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0" borderId="1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8" fontId="3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6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1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33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3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3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Угол сводной таблицы" xfId="36" builtinId="53" customBuiltin="true"/>
    <cellStyle name="Значение сводной таблицы" xfId="37" builtinId="53" customBuiltin="true"/>
    <cellStyle name="Поле сводной таблицы" xfId="38" builtinId="53" customBuiltin="true"/>
    <cellStyle name="Категория сводной таблицы" xfId="39" builtinId="53" customBuiltin="true"/>
    <cellStyle name="Заголовок сводной таблицы" xfId="40" builtinId="53" customBuiltin="true"/>
    <cellStyle name="Результат сводной таблицы" xfId="41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111111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45189"/>
      <rgbColor rgb="FF339966"/>
      <rgbColor rgb="FF1C1C1C"/>
      <rgbColor rgb="FF22222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0.emf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1.emf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2.emf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3.emf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14.emf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image" Target="../media/image15.emf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image" Target="../media/image16.emf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image" Target="../media/image17.emf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image" Target="../media/image18.emf"/>
</Relationships>
</file>

<file path=xl/drawings/_rels/drawing19.xml.rels><?xml version="1.0" encoding="UTF-8"?>
<Relationships xmlns="http://schemas.openxmlformats.org/package/2006/relationships"><Relationship Id="rId1" Type="http://schemas.openxmlformats.org/officeDocument/2006/relationships/image" Target="../media/image19.e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e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emf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emf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emf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emf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emf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emf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9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7</xdr:col>
      <xdr:colOff>406440</xdr:colOff>
      <xdr:row>7</xdr:row>
      <xdr:rowOff>34560</xdr:rowOff>
    </xdr:to>
    <xdr:pic>
      <xdr:nvPicPr>
        <xdr:cNvPr id="0" name="Изображение 2" descr=""/>
        <xdr:cNvPicPr/>
      </xdr:nvPicPr>
      <xdr:blipFill>
        <a:blip r:embed="rId1"/>
        <a:stretch/>
      </xdr:blipFill>
      <xdr:spPr>
        <a:xfrm>
          <a:off x="0" y="0"/>
          <a:ext cx="76845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4</xdr:col>
      <xdr:colOff>795960</xdr:colOff>
      <xdr:row>1</xdr:row>
      <xdr:rowOff>67320</xdr:rowOff>
    </xdr:to>
    <xdr:pic>
      <xdr:nvPicPr>
        <xdr:cNvPr id="9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6</xdr:col>
      <xdr:colOff>66240</xdr:colOff>
      <xdr:row>1</xdr:row>
      <xdr:rowOff>67320</xdr:rowOff>
    </xdr:to>
    <xdr:pic>
      <xdr:nvPicPr>
        <xdr:cNvPr id="10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5</xdr:col>
      <xdr:colOff>482400</xdr:colOff>
      <xdr:row>1</xdr:row>
      <xdr:rowOff>67320</xdr:rowOff>
    </xdr:to>
    <xdr:pic>
      <xdr:nvPicPr>
        <xdr:cNvPr id="11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5</xdr:col>
      <xdr:colOff>36720</xdr:colOff>
      <xdr:row>1</xdr:row>
      <xdr:rowOff>67320</xdr:rowOff>
    </xdr:to>
    <xdr:pic>
      <xdr:nvPicPr>
        <xdr:cNvPr id="12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5</xdr:col>
      <xdr:colOff>306360</xdr:colOff>
      <xdr:row>1</xdr:row>
      <xdr:rowOff>67320</xdr:rowOff>
    </xdr:to>
    <xdr:pic>
      <xdr:nvPicPr>
        <xdr:cNvPr id="13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5</xdr:col>
      <xdr:colOff>462600</xdr:colOff>
      <xdr:row>1</xdr:row>
      <xdr:rowOff>67320</xdr:rowOff>
    </xdr:to>
    <xdr:pic>
      <xdr:nvPicPr>
        <xdr:cNvPr id="14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5</xdr:col>
      <xdr:colOff>321120</xdr:colOff>
      <xdr:row>1</xdr:row>
      <xdr:rowOff>67320</xdr:rowOff>
    </xdr:to>
    <xdr:pic>
      <xdr:nvPicPr>
        <xdr:cNvPr id="15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7</xdr:col>
      <xdr:colOff>551520</xdr:colOff>
      <xdr:row>0</xdr:row>
      <xdr:rowOff>1172160</xdr:rowOff>
    </xdr:to>
    <xdr:pic>
      <xdr:nvPicPr>
        <xdr:cNvPr id="16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7</xdr:col>
      <xdr:colOff>551520</xdr:colOff>
      <xdr:row>0</xdr:row>
      <xdr:rowOff>1172160</xdr:rowOff>
    </xdr:to>
    <xdr:pic>
      <xdr:nvPicPr>
        <xdr:cNvPr id="17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6</xdr:col>
      <xdr:colOff>59760</xdr:colOff>
      <xdr:row>1</xdr:row>
      <xdr:rowOff>67320</xdr:rowOff>
    </xdr:to>
    <xdr:pic>
      <xdr:nvPicPr>
        <xdr:cNvPr id="18" name="Изображение 2" descr=""/>
        <xdr:cNvPicPr/>
      </xdr:nvPicPr>
      <xdr:blipFill>
        <a:blip r:embed="rId1"/>
        <a:stretch/>
      </xdr:blipFill>
      <xdr:spPr>
        <a:xfrm>
          <a:off x="0" y="0"/>
          <a:ext cx="76845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5</xdr:col>
      <xdr:colOff>78120</xdr:colOff>
      <xdr:row>1</xdr:row>
      <xdr:rowOff>372240</xdr:rowOff>
    </xdr:to>
    <xdr:pic>
      <xdr:nvPicPr>
        <xdr:cNvPr id="1" name="Изображение 2" descr=""/>
        <xdr:cNvPicPr/>
      </xdr:nvPicPr>
      <xdr:blipFill>
        <a:blip r:embed="rId1"/>
        <a:stretch/>
      </xdr:blipFill>
      <xdr:spPr>
        <a:xfrm>
          <a:off x="0" y="0"/>
          <a:ext cx="76845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146520</xdr:rowOff>
    </xdr:from>
    <xdr:to>
      <xdr:col>6</xdr:col>
      <xdr:colOff>145440</xdr:colOff>
      <xdr:row>1</xdr:row>
      <xdr:rowOff>33120</xdr:rowOff>
    </xdr:to>
    <xdr:pic>
      <xdr:nvPicPr>
        <xdr:cNvPr id="2" name="Изображение 2" descr=""/>
        <xdr:cNvPicPr/>
      </xdr:nvPicPr>
      <xdr:blipFill>
        <a:blip r:embed="rId1"/>
        <a:stretch/>
      </xdr:blipFill>
      <xdr:spPr>
        <a:xfrm>
          <a:off x="0" y="146520"/>
          <a:ext cx="76845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5</xdr:col>
      <xdr:colOff>286560</xdr:colOff>
      <xdr:row>1</xdr:row>
      <xdr:rowOff>1194480</xdr:rowOff>
    </xdr:to>
    <xdr:pic>
      <xdr:nvPicPr>
        <xdr:cNvPr id="3" name="Изображение 2" descr=""/>
        <xdr:cNvPicPr/>
      </xdr:nvPicPr>
      <xdr:blipFill>
        <a:blip r:embed="rId1"/>
        <a:stretch/>
      </xdr:blipFill>
      <xdr:spPr>
        <a:xfrm>
          <a:off x="0" y="0"/>
          <a:ext cx="8148240" cy="1530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3</xdr:col>
      <xdr:colOff>816120</xdr:colOff>
      <xdr:row>1</xdr:row>
      <xdr:rowOff>96840</xdr:rowOff>
    </xdr:to>
    <xdr:pic>
      <xdr:nvPicPr>
        <xdr:cNvPr id="4" name="Изображение 2" descr=""/>
        <xdr:cNvPicPr/>
      </xdr:nvPicPr>
      <xdr:blipFill>
        <a:blip r:embed="rId1"/>
        <a:stretch/>
      </xdr:blipFill>
      <xdr:spPr>
        <a:xfrm>
          <a:off x="0" y="0"/>
          <a:ext cx="6398280" cy="1201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5</xdr:col>
      <xdr:colOff>165960</xdr:colOff>
      <xdr:row>1</xdr:row>
      <xdr:rowOff>67320</xdr:rowOff>
    </xdr:to>
    <xdr:pic>
      <xdr:nvPicPr>
        <xdr:cNvPr id="5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7</xdr:col>
      <xdr:colOff>221400</xdr:colOff>
      <xdr:row>1</xdr:row>
      <xdr:rowOff>239400</xdr:rowOff>
    </xdr:to>
    <xdr:pic>
      <xdr:nvPicPr>
        <xdr:cNvPr id="6" name="Изображение 2" descr=""/>
        <xdr:cNvPicPr/>
      </xdr:nvPicPr>
      <xdr:blipFill>
        <a:blip r:embed="rId1"/>
        <a:stretch/>
      </xdr:blipFill>
      <xdr:spPr>
        <a:xfrm>
          <a:off x="0" y="0"/>
          <a:ext cx="7157880" cy="1344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4</xdr:col>
      <xdr:colOff>384480</xdr:colOff>
      <xdr:row>1</xdr:row>
      <xdr:rowOff>67320</xdr:rowOff>
    </xdr:to>
    <xdr:pic>
      <xdr:nvPicPr>
        <xdr:cNvPr id="7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5</xdr:col>
      <xdr:colOff>247320</xdr:colOff>
      <xdr:row>1</xdr:row>
      <xdr:rowOff>67320</xdr:rowOff>
    </xdr:to>
    <xdr:pic>
      <xdr:nvPicPr>
        <xdr:cNvPr id="8" name="Изображение 2" descr=""/>
        <xdr:cNvPicPr/>
      </xdr:nvPicPr>
      <xdr:blipFill>
        <a:blip r:embed="rId1"/>
        <a:stretch/>
      </xdr:blipFill>
      <xdr:spPr>
        <a:xfrm>
          <a:off x="0" y="0"/>
          <a:ext cx="6240960" cy="1172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dorstroymetall.ru" TargetMode="External"/><Relationship Id="rId2" Type="http://schemas.openxmlformats.org/officeDocument/2006/relationships/hyperlink" Target="http://dorstroymetall.ru/" TargetMode="External"/><Relationship Id="rId3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8:G51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H21" activeCellId="0" sqref="H20:H21"/>
    </sheetView>
  </sheetViews>
  <sheetFormatPr defaultRowHeight="12.8" zeroHeight="false" outlineLevelRow="0" outlineLevelCol="0"/>
  <cols>
    <col collapsed="false" customWidth="true" hidden="false" outlineLevel="0" max="1" min="1" style="1" width="14.38"/>
    <col collapsed="false" customWidth="true" hidden="false" outlineLevel="0" max="2" min="2" style="1" width="42.49"/>
    <col collapsed="false" customWidth="true" hidden="false" outlineLevel="0" max="1025" min="3" style="1" width="14.38"/>
  </cols>
  <sheetData>
    <row r="8" customFormat="false" ht="12.8" hidden="false" customHeight="false" outlineLevel="0" collapsed="false">
      <c r="B8" s="2" t="s">
        <v>0</v>
      </c>
      <c r="C8" s="2"/>
      <c r="D8" s="2"/>
      <c r="E8" s="2"/>
      <c r="F8" s="2"/>
      <c r="G8" s="2"/>
    </row>
    <row r="9" customFormat="false" ht="12.8" hidden="false" customHeight="false" outlineLevel="0" collapsed="false">
      <c r="B9" s="2"/>
      <c r="C9" s="2"/>
      <c r="D9" s="2"/>
      <c r="E9" s="2"/>
      <c r="F9" s="2"/>
      <c r="G9" s="2"/>
    </row>
    <row r="10" customFormat="false" ht="12.8" hidden="false" customHeight="false" outlineLevel="0" collapsed="false">
      <c r="B10" s="2" t="s">
        <v>1</v>
      </c>
      <c r="C10" s="2"/>
      <c r="D10" s="2"/>
      <c r="E10" s="2"/>
      <c r="F10" s="2"/>
      <c r="G10" s="2"/>
    </row>
    <row r="11" customFormat="false" ht="12.8" hidden="false" customHeight="false" outlineLevel="0" collapsed="false">
      <c r="B11" s="2"/>
      <c r="C11" s="2"/>
      <c r="D11" s="2"/>
      <c r="E11" s="2"/>
      <c r="F11" s="2"/>
      <c r="G11" s="2"/>
    </row>
    <row r="12" customFormat="false" ht="12.8" hidden="false" customHeight="false" outlineLevel="0" collapsed="false">
      <c r="B12" s="3" t="n">
        <v>43234</v>
      </c>
    </row>
    <row r="13" customFormat="false" ht="12.8" hidden="false" customHeight="false" outlineLevel="0" collapsed="false">
      <c r="B13" s="4" t="s">
        <v>2</v>
      </c>
      <c r="C13" s="4"/>
      <c r="D13" s="4"/>
      <c r="E13" s="4"/>
      <c r="F13" s="4"/>
    </row>
    <row r="14" customFormat="false" ht="12.8" hidden="false" customHeight="false" outlineLevel="0" collapsed="false">
      <c r="B14" s="4"/>
      <c r="C14" s="4"/>
      <c r="D14" s="4"/>
      <c r="E14" s="4"/>
      <c r="F14" s="4"/>
    </row>
    <row r="15" customFormat="false" ht="12.8" hidden="false" customHeight="false" outlineLevel="0" collapsed="false">
      <c r="B15" s="5" t="s">
        <v>3</v>
      </c>
      <c r="C15" s="5"/>
      <c r="D15" s="5"/>
      <c r="E15" s="5"/>
      <c r="F15" s="5"/>
    </row>
    <row r="16" customFormat="false" ht="12.8" hidden="false" customHeight="false" outlineLevel="0" collapsed="false">
      <c r="B16" s="5"/>
      <c r="C16" s="5"/>
      <c r="D16" s="5"/>
      <c r="E16" s="5"/>
      <c r="F16" s="5"/>
    </row>
    <row r="17" customFormat="false" ht="12.8" hidden="false" customHeight="false" outlineLevel="0" collapsed="false">
      <c r="B17" s="6" t="s">
        <v>4</v>
      </c>
      <c r="C17" s="6"/>
      <c r="D17" s="6"/>
      <c r="E17" s="6"/>
      <c r="F17" s="6"/>
    </row>
    <row r="18" customFormat="false" ht="12.8" hidden="false" customHeight="false" outlineLevel="0" collapsed="false">
      <c r="B18" s="6"/>
      <c r="C18" s="6"/>
      <c r="D18" s="6"/>
      <c r="E18" s="6"/>
      <c r="F18" s="6"/>
    </row>
    <row r="19" customFormat="false" ht="12.8" hidden="false" customHeight="false" outlineLevel="0" collapsed="false">
      <c r="B19" s="6" t="s">
        <v>5</v>
      </c>
      <c r="C19" s="6"/>
      <c r="D19" s="6"/>
      <c r="E19" s="6"/>
      <c r="F19" s="6"/>
    </row>
    <row r="20" customFormat="false" ht="12.8" hidden="false" customHeight="false" outlineLevel="0" collapsed="false">
      <c r="B20" s="6"/>
      <c r="C20" s="6"/>
      <c r="D20" s="6"/>
      <c r="E20" s="6"/>
      <c r="F20" s="6"/>
    </row>
    <row r="21" customFormat="false" ht="12.8" hidden="false" customHeight="false" outlineLevel="0" collapsed="false">
      <c r="B21" s="6" t="s">
        <v>6</v>
      </c>
      <c r="C21" s="6"/>
      <c r="D21" s="6"/>
      <c r="E21" s="6"/>
      <c r="F21" s="6"/>
    </row>
    <row r="22" customFormat="false" ht="12.8" hidden="false" customHeight="false" outlineLevel="0" collapsed="false">
      <c r="B22" s="6"/>
      <c r="C22" s="6"/>
      <c r="D22" s="6"/>
      <c r="E22" s="6"/>
      <c r="F22" s="6"/>
    </row>
    <row r="23" customFormat="false" ht="12.8" hidden="false" customHeight="false" outlineLevel="0" collapsed="false">
      <c r="B23" s="6" t="s">
        <v>7</v>
      </c>
      <c r="C23" s="6"/>
      <c r="D23" s="6"/>
      <c r="E23" s="6"/>
      <c r="F23" s="6"/>
    </row>
    <row r="24" customFormat="false" ht="12.8" hidden="false" customHeight="false" outlineLevel="0" collapsed="false">
      <c r="B24" s="6"/>
      <c r="C24" s="6"/>
      <c r="D24" s="6"/>
      <c r="E24" s="6"/>
      <c r="F24" s="6"/>
    </row>
    <row r="25" customFormat="false" ht="12.8" hidden="false" customHeight="false" outlineLevel="0" collapsed="false">
      <c r="B25" s="6" t="s">
        <v>8</v>
      </c>
      <c r="C25" s="6"/>
      <c r="D25" s="6"/>
      <c r="E25" s="6"/>
      <c r="F25" s="6"/>
    </row>
    <row r="26" customFormat="false" ht="12.8" hidden="false" customHeight="false" outlineLevel="0" collapsed="false">
      <c r="B26" s="6"/>
      <c r="C26" s="6"/>
      <c r="D26" s="6"/>
      <c r="E26" s="6"/>
      <c r="F26" s="6"/>
    </row>
    <row r="27" customFormat="false" ht="12.8" hidden="false" customHeight="false" outlineLevel="0" collapsed="false">
      <c r="B27" s="6" t="s">
        <v>9</v>
      </c>
      <c r="C27" s="6"/>
      <c r="D27" s="6"/>
      <c r="E27" s="6"/>
      <c r="F27" s="6"/>
    </row>
    <row r="28" customFormat="false" ht="12.8" hidden="false" customHeight="false" outlineLevel="0" collapsed="false">
      <c r="B28" s="6"/>
      <c r="C28" s="6"/>
      <c r="D28" s="6"/>
      <c r="E28" s="6"/>
      <c r="F28" s="6"/>
    </row>
    <row r="29" customFormat="false" ht="12.8" hidden="false" customHeight="false" outlineLevel="0" collapsed="false">
      <c r="B29" s="6" t="s">
        <v>10</v>
      </c>
      <c r="C29" s="6"/>
      <c r="D29" s="6"/>
      <c r="E29" s="6"/>
      <c r="F29" s="6"/>
    </row>
    <row r="30" customFormat="false" ht="12.8" hidden="false" customHeight="false" outlineLevel="0" collapsed="false">
      <c r="B30" s="6"/>
      <c r="C30" s="6"/>
      <c r="D30" s="6"/>
      <c r="E30" s="6"/>
      <c r="F30" s="6"/>
    </row>
    <row r="31" customFormat="false" ht="12.8" hidden="false" customHeight="false" outlineLevel="0" collapsed="false">
      <c r="B31" s="6" t="s">
        <v>11</v>
      </c>
      <c r="C31" s="6"/>
      <c r="D31" s="6"/>
      <c r="E31" s="6"/>
      <c r="F31" s="6"/>
    </row>
    <row r="32" customFormat="false" ht="12.8" hidden="false" customHeight="false" outlineLevel="0" collapsed="false">
      <c r="B32" s="6"/>
      <c r="C32" s="6"/>
      <c r="D32" s="6"/>
      <c r="E32" s="6"/>
      <c r="F32" s="6"/>
    </row>
    <row r="33" customFormat="false" ht="12.8" hidden="false" customHeight="false" outlineLevel="0" collapsed="false">
      <c r="B33" s="6" t="s">
        <v>12</v>
      </c>
      <c r="C33" s="6"/>
      <c r="D33" s="6"/>
      <c r="E33" s="6"/>
      <c r="F33" s="6"/>
    </row>
    <row r="34" customFormat="false" ht="12.8" hidden="false" customHeight="false" outlineLevel="0" collapsed="false">
      <c r="B34" s="6"/>
      <c r="C34" s="6"/>
      <c r="D34" s="6"/>
      <c r="E34" s="6"/>
      <c r="F34" s="6"/>
    </row>
    <row r="35" customFormat="false" ht="12.8" hidden="false" customHeight="false" outlineLevel="0" collapsed="false">
      <c r="B35" s="6" t="s">
        <v>13</v>
      </c>
      <c r="C35" s="6"/>
      <c r="D35" s="6"/>
      <c r="E35" s="6"/>
      <c r="F35" s="6"/>
    </row>
    <row r="36" customFormat="false" ht="12.8" hidden="false" customHeight="false" outlineLevel="0" collapsed="false">
      <c r="B36" s="6"/>
      <c r="C36" s="6"/>
      <c r="D36" s="6"/>
      <c r="E36" s="6"/>
      <c r="F36" s="6"/>
    </row>
    <row r="37" customFormat="false" ht="12.8" hidden="false" customHeight="false" outlineLevel="0" collapsed="false">
      <c r="B37" s="6" t="s">
        <v>14</v>
      </c>
      <c r="C37" s="6"/>
      <c r="D37" s="6"/>
      <c r="E37" s="6"/>
      <c r="F37" s="6"/>
    </row>
    <row r="38" customFormat="false" ht="12.8" hidden="false" customHeight="false" outlineLevel="0" collapsed="false">
      <c r="B38" s="6"/>
      <c r="C38" s="6"/>
      <c r="D38" s="6"/>
      <c r="E38" s="6"/>
      <c r="F38" s="6"/>
    </row>
    <row r="39" customFormat="false" ht="12.8" hidden="false" customHeight="false" outlineLevel="0" collapsed="false">
      <c r="B39" s="6" t="s">
        <v>15</v>
      </c>
      <c r="C39" s="6"/>
      <c r="D39" s="6"/>
      <c r="E39" s="6"/>
      <c r="F39" s="6"/>
    </row>
    <row r="40" customFormat="false" ht="12.8" hidden="false" customHeight="false" outlineLevel="0" collapsed="false">
      <c r="B40" s="6"/>
      <c r="C40" s="6"/>
      <c r="D40" s="6"/>
      <c r="E40" s="6"/>
      <c r="F40" s="6"/>
    </row>
    <row r="41" customFormat="false" ht="12.8" hidden="false" customHeight="false" outlineLevel="0" collapsed="false">
      <c r="B41" s="6" t="s">
        <v>16</v>
      </c>
      <c r="C41" s="6"/>
      <c r="D41" s="6"/>
      <c r="E41" s="6"/>
      <c r="F41" s="6"/>
    </row>
    <row r="42" customFormat="false" ht="12.8" hidden="false" customHeight="false" outlineLevel="0" collapsed="false">
      <c r="B42" s="6"/>
      <c r="C42" s="6"/>
      <c r="D42" s="6"/>
      <c r="E42" s="6"/>
      <c r="F42" s="6"/>
    </row>
    <row r="43" customFormat="false" ht="12.8" hidden="false" customHeight="false" outlineLevel="0" collapsed="false">
      <c r="B43" s="6" t="s">
        <v>17</v>
      </c>
      <c r="C43" s="6"/>
      <c r="D43" s="6"/>
      <c r="E43" s="6"/>
      <c r="F43" s="6"/>
    </row>
    <row r="44" customFormat="false" ht="12.8" hidden="false" customHeight="false" outlineLevel="0" collapsed="false">
      <c r="B44" s="6"/>
      <c r="C44" s="6"/>
      <c r="D44" s="6"/>
      <c r="E44" s="6"/>
      <c r="F44" s="6"/>
    </row>
    <row r="45" customFormat="false" ht="12.8" hidden="false" customHeight="false" outlineLevel="0" collapsed="false">
      <c r="B45" s="6" t="s">
        <v>18</v>
      </c>
      <c r="C45" s="6"/>
      <c r="D45" s="6"/>
      <c r="E45" s="6"/>
      <c r="F45" s="6"/>
    </row>
    <row r="46" customFormat="false" ht="12.8" hidden="false" customHeight="false" outlineLevel="0" collapsed="false">
      <c r="B46" s="6"/>
      <c r="C46" s="6"/>
      <c r="D46" s="6"/>
      <c r="E46" s="6"/>
      <c r="F46" s="6"/>
    </row>
    <row r="47" customFormat="false" ht="12.8" hidden="false" customHeight="false" outlineLevel="0" collapsed="false">
      <c r="B47" s="6" t="s">
        <v>19</v>
      </c>
      <c r="C47" s="6"/>
      <c r="D47" s="6"/>
      <c r="E47" s="6"/>
      <c r="F47" s="6"/>
    </row>
    <row r="48" customFormat="false" ht="12.8" hidden="false" customHeight="false" outlineLevel="0" collapsed="false">
      <c r="B48" s="6"/>
      <c r="C48" s="6"/>
      <c r="D48" s="6"/>
      <c r="E48" s="6"/>
      <c r="F48" s="6"/>
    </row>
    <row r="49" customFormat="false" ht="12.8" hidden="false" customHeight="false" outlineLevel="0" collapsed="false">
      <c r="B49" s="6" t="s">
        <v>20</v>
      </c>
      <c r="C49" s="6"/>
      <c r="D49" s="6"/>
      <c r="E49" s="6"/>
      <c r="F49" s="6"/>
    </row>
    <row r="50" customFormat="false" ht="12.8" hidden="false" customHeight="false" outlineLevel="0" collapsed="false">
      <c r="B50" s="6"/>
      <c r="C50" s="6"/>
      <c r="D50" s="6"/>
      <c r="E50" s="6"/>
      <c r="F50" s="6"/>
    </row>
    <row r="51" customFormat="false" ht="12.8" hidden="false" customHeight="false" outlineLevel="0" collapsed="false">
      <c r="B51" s="6" t="s">
        <v>21</v>
      </c>
      <c r="C51" s="6"/>
      <c r="D51" s="6"/>
      <c r="E51" s="6"/>
      <c r="F51" s="6"/>
    </row>
  </sheetData>
  <sheetProtection sheet="true" password="ccbc" objects="true" scenarios="true"/>
  <mergeCells count="22">
    <mergeCell ref="B8:G9"/>
    <mergeCell ref="B10:G11"/>
    <mergeCell ref="B13:F14"/>
    <mergeCell ref="B15:F16"/>
    <mergeCell ref="B17:F18"/>
    <mergeCell ref="B19:F20"/>
    <mergeCell ref="B21:F22"/>
    <mergeCell ref="B23:F24"/>
    <mergeCell ref="B25:F26"/>
    <mergeCell ref="B27:F28"/>
    <mergeCell ref="B29:F30"/>
    <mergeCell ref="B31:F32"/>
    <mergeCell ref="B33:F34"/>
    <mergeCell ref="B35:F36"/>
    <mergeCell ref="B37:F38"/>
    <mergeCell ref="B39:F40"/>
    <mergeCell ref="B41:F42"/>
    <mergeCell ref="B43:F44"/>
    <mergeCell ref="B45:F46"/>
    <mergeCell ref="B47:F48"/>
    <mergeCell ref="B49:F50"/>
    <mergeCell ref="B51:F52"/>
  </mergeCells>
  <hyperlinks>
    <hyperlink ref="B8" r:id="rId1" display="info@dorstroymetall.ru"/>
    <hyperlink ref="B10" r:id="rId2" display="http://dorstroymetall.ru/"/>
    <hyperlink ref="B17" location="Труба профильная" display="ТРУБА КВАДРАТНАЯ и ПРЯМОУГОЛЬНАЯ"/>
    <hyperlink ref="B19" location="Труба ВГП" display="ТРУБА ВОДА ГАЗА ПРОВОДНАЯ"/>
    <hyperlink ref="B21" location="Труба ЭСВ" display="ТРУБА ЭЛЕКТРОСВАРНАЯ"/>
    <hyperlink ref="B23" location="Труба оцинкованная" display="ТРУБА ОЦИНКОВАННАЯ ВГП и ЭСВ"/>
    <hyperlink ref="B25" location="Труба БШ хк" display="ТРУБА БЕСШОВНАЯ Х/К"/>
    <hyperlink ref="B27" location="Арматура " display="АРМАТУРА А500С, КАТАНКА, А1 ГЛАДКАЯ"/>
    <hyperlink ref="B29" location="Проволока вязальная" display="ПРОВОЛОКА ВЯЗАЛЬНАЯ"/>
    <hyperlink ref="B31" location="Уголок" display="УГОЛОК РАВНОПОЛОЧНЫЙ"/>
    <hyperlink ref="B33" location="Швеллер" display="ШВЕЛЛЕР"/>
    <hyperlink ref="B35" location="Балка Двутавровая" display="БАЛКА ДВУТАВРОВАЯ"/>
    <hyperlink ref="B37" location="Квадрат" display="КВАДРАТ ПОЛНОТЕЛЫЙ"/>
    <hyperlink ref="B39" location="Полоса" display="ПОЛОСА"/>
    <hyperlink ref="B41" location="Кругляк" display="КРУГ СТ.20; СТ.45; СТ.30х-40х; СТ.3"/>
    <hyperlink ref="B43" location="Лист горячекатанный" display="ЛИСТ ГОРЯЧЕКАТАННЫЙ"/>
    <hyperlink ref="B45" location="Лист холоднокатанный" display="ЛИСТ ХОЛОДНОКАТАННЫЙ"/>
    <hyperlink ref="B47" location="Лист рифленный" display="ЛИСТ РИФЛЕННЫЙ"/>
    <hyperlink ref="B49" location="Сетка  сварная" display="СЕТКА СВАРНАЯ"/>
    <hyperlink ref="B51" location="Сетка рабица" display="СЕТКА РАБИЦ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8" activeCellId="1" sqref="H20:H21 G8"/>
    </sheetView>
  </sheetViews>
  <sheetFormatPr defaultRowHeight="14.65" zeroHeight="false" outlineLevelRow="0" outlineLevelCol="0"/>
  <cols>
    <col collapsed="false" customWidth="true" hidden="false" outlineLevel="0" max="1" min="1" style="23" width="52.89"/>
    <col collapsed="false" customWidth="true" hidden="false" outlineLevel="0" max="2" min="2" style="24" width="15.87"/>
    <col collapsed="false" customWidth="true" hidden="false" outlineLevel="0" max="3" min="3" style="24" width="12.83"/>
    <col collapsed="false" customWidth="true" hidden="false" outlineLevel="0" max="4" min="4" style="24" width="14.74"/>
    <col collapsed="false" customWidth="true" hidden="false" outlineLevel="0" max="5" min="5" style="51" width="18.9"/>
    <col collapsed="false" customWidth="true" hidden="false" outlineLevel="0" max="1025" min="6" style="0" width="10.27"/>
  </cols>
  <sheetData>
    <row r="1" customFormat="false" ht="87" hidden="false" customHeight="true" outlineLevel="0" collapsed="false">
      <c r="A1" s="26"/>
      <c r="B1" s="49"/>
      <c r="C1" s="49"/>
      <c r="D1" s="49"/>
      <c r="E1" s="52"/>
    </row>
    <row r="2" customFormat="false" ht="19.35" hidden="false" customHeight="false" outlineLevel="0" collapsed="false">
      <c r="A2" s="10" t="s">
        <v>315</v>
      </c>
      <c r="B2" s="10"/>
      <c r="C2" s="39"/>
      <c r="D2" s="39"/>
      <c r="E2" s="52"/>
    </row>
    <row r="3" customFormat="false" ht="12.8" hidden="false" customHeight="false" outlineLevel="0" collapsed="false">
      <c r="A3" s="0"/>
      <c r="B3" s="0"/>
      <c r="C3" s="0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27" t="s">
        <v>26</v>
      </c>
      <c r="C4" s="27" t="s">
        <v>27</v>
      </c>
      <c r="D4" s="27" t="s">
        <v>28</v>
      </c>
      <c r="E4" s="52" t="s">
        <v>29</v>
      </c>
    </row>
    <row r="5" customFormat="false" ht="20.55" hidden="false" customHeight="false" outlineLevel="0" collapsed="false">
      <c r="A5" s="53" t="s">
        <v>293</v>
      </c>
      <c r="B5" s="16"/>
      <c r="C5" s="16"/>
      <c r="D5" s="16"/>
      <c r="E5" s="54"/>
    </row>
    <row r="6" customFormat="false" ht="19.35" hidden="false" customHeight="false" outlineLevel="0" collapsed="false">
      <c r="A6" s="18" t="s">
        <v>316</v>
      </c>
      <c r="B6" s="18"/>
      <c r="C6" s="18"/>
      <c r="D6" s="18"/>
      <c r="E6" s="52"/>
    </row>
    <row r="7" customFormat="false" ht="14.65" hidden="false" customHeight="false" outlineLevel="0" collapsed="false">
      <c r="A7" s="19" t="s">
        <v>317</v>
      </c>
      <c r="B7" s="28" t="s">
        <v>300</v>
      </c>
      <c r="C7" s="28" t="n">
        <v>6.17</v>
      </c>
      <c r="D7" s="28" t="n">
        <v>53800</v>
      </c>
      <c r="E7" s="52" t="n">
        <f aca="false">D7*C7/1000</f>
        <v>331.946</v>
      </c>
    </row>
    <row r="8" customFormat="false" ht="14.65" hidden="false" customHeight="false" outlineLevel="0" collapsed="false">
      <c r="A8" s="19" t="s">
        <v>318</v>
      </c>
      <c r="B8" s="28" t="s">
        <v>300</v>
      </c>
      <c r="C8" s="28" t="n">
        <v>6.17</v>
      </c>
      <c r="D8" s="28" t="n">
        <v>53800</v>
      </c>
      <c r="E8" s="52" t="n">
        <f aca="false">D8*C8/1000</f>
        <v>331.946</v>
      </c>
    </row>
    <row r="9" customFormat="false" ht="14.65" hidden="false" customHeight="false" outlineLevel="0" collapsed="false">
      <c r="A9" s="19" t="s">
        <v>319</v>
      </c>
      <c r="B9" s="28" t="s">
        <v>300</v>
      </c>
      <c r="C9" s="28" t="n">
        <v>7.4</v>
      </c>
      <c r="D9" s="28" t="n">
        <v>53800</v>
      </c>
      <c r="E9" s="52" t="n">
        <f aca="false">D9*C9/1000</f>
        <v>398.12</v>
      </c>
    </row>
    <row r="10" customFormat="false" ht="14.65" hidden="false" customHeight="false" outlineLevel="0" collapsed="false">
      <c r="A10" s="19" t="s">
        <v>320</v>
      </c>
      <c r="B10" s="28" t="s">
        <v>300</v>
      </c>
      <c r="C10" s="28" t="n">
        <v>7.4</v>
      </c>
      <c r="D10" s="28" t="n">
        <v>53800</v>
      </c>
      <c r="E10" s="52" t="n">
        <f aca="false">D10*C10/1000</f>
        <v>398.12</v>
      </c>
    </row>
    <row r="11" customFormat="false" ht="14.65" hidden="false" customHeight="false" outlineLevel="0" collapsed="false">
      <c r="A11" s="19" t="s">
        <v>321</v>
      </c>
      <c r="B11" s="28" t="s">
        <v>300</v>
      </c>
      <c r="C11" s="28" t="n">
        <v>9</v>
      </c>
      <c r="D11" s="28" t="n">
        <v>54000</v>
      </c>
      <c r="E11" s="52" t="n">
        <f aca="false">D11*C11/1000</f>
        <v>486</v>
      </c>
    </row>
    <row r="12" customFormat="false" ht="14.65" hidden="false" customHeight="false" outlineLevel="0" collapsed="false">
      <c r="A12" s="19" t="s">
        <v>322</v>
      </c>
      <c r="B12" s="28" t="s">
        <v>300</v>
      </c>
      <c r="C12" s="28" t="n">
        <v>9</v>
      </c>
      <c r="D12" s="28" t="n">
        <v>54000</v>
      </c>
      <c r="E12" s="52" t="n">
        <f aca="false">D12*C12/1000</f>
        <v>486</v>
      </c>
    </row>
    <row r="13" customFormat="false" ht="14.65" hidden="false" customHeight="false" outlineLevel="0" collapsed="false">
      <c r="A13" s="19" t="s">
        <v>323</v>
      </c>
      <c r="B13" s="28" t="s">
        <v>300</v>
      </c>
      <c r="C13" s="28" t="n">
        <v>11</v>
      </c>
      <c r="D13" s="28" t="n">
        <v>56700</v>
      </c>
      <c r="E13" s="52" t="n">
        <f aca="false">D13*C13/1000</f>
        <v>623.7</v>
      </c>
    </row>
    <row r="14" customFormat="false" ht="14.65" hidden="false" customHeight="false" outlineLevel="0" collapsed="false">
      <c r="A14" s="19" t="s">
        <v>324</v>
      </c>
      <c r="B14" s="28" t="s">
        <v>300</v>
      </c>
      <c r="C14" s="28" t="n">
        <v>11</v>
      </c>
      <c r="D14" s="28" t="n">
        <v>56700</v>
      </c>
      <c r="E14" s="52" t="n">
        <f aca="false">D14*C14/1000</f>
        <v>623.7</v>
      </c>
    </row>
    <row r="15" customFormat="false" ht="14.65" hidden="false" customHeight="false" outlineLevel="0" collapsed="false">
      <c r="A15" s="19" t="s">
        <v>325</v>
      </c>
      <c r="B15" s="28" t="s">
        <v>300</v>
      </c>
      <c r="C15" s="28" t="n">
        <v>13.5</v>
      </c>
      <c r="D15" s="28" t="n">
        <v>56700</v>
      </c>
      <c r="E15" s="52" t="n">
        <f aca="false">D15*C15/1000</f>
        <v>765.45</v>
      </c>
    </row>
    <row r="16" customFormat="false" ht="14.65" hidden="false" customHeight="false" outlineLevel="0" collapsed="false">
      <c r="A16" s="19" t="s">
        <v>326</v>
      </c>
      <c r="B16" s="28" t="s">
        <v>300</v>
      </c>
      <c r="C16" s="28" t="n">
        <v>13.5</v>
      </c>
      <c r="D16" s="28" t="n">
        <v>56700</v>
      </c>
      <c r="E16" s="52" t="n">
        <f aca="false">D16*C16/1000</f>
        <v>765.45</v>
      </c>
    </row>
    <row r="17" customFormat="false" ht="14.65" hidden="false" customHeight="false" outlineLevel="0" collapsed="false">
      <c r="A17" s="19" t="s">
        <v>327</v>
      </c>
      <c r="B17" s="28" t="s">
        <v>300</v>
      </c>
      <c r="C17" s="28" t="n">
        <v>15</v>
      </c>
      <c r="D17" s="28" t="n">
        <v>56700</v>
      </c>
      <c r="E17" s="52" t="n">
        <f aca="false">D17*C17/1000</f>
        <v>850.5</v>
      </c>
    </row>
    <row r="18" customFormat="false" ht="14.65" hidden="false" customHeight="false" outlineLevel="0" collapsed="false">
      <c r="A18" s="19" t="s">
        <v>328</v>
      </c>
      <c r="B18" s="28" t="s">
        <v>300</v>
      </c>
      <c r="C18" s="28" t="n">
        <v>15</v>
      </c>
      <c r="D18" s="28" t="n">
        <v>56700</v>
      </c>
      <c r="E18" s="52" t="n">
        <f aca="false">D18*C18/1000</f>
        <v>850.5</v>
      </c>
    </row>
    <row r="19" customFormat="false" ht="14.65" hidden="false" customHeight="false" outlineLevel="0" collapsed="false">
      <c r="A19" s="19" t="s">
        <v>329</v>
      </c>
      <c r="B19" s="28" t="s">
        <v>300</v>
      </c>
      <c r="C19" s="28" t="n">
        <v>16.6</v>
      </c>
      <c r="D19" s="28" t="n">
        <v>56700</v>
      </c>
      <c r="E19" s="52" t="n">
        <f aca="false">D19*C19/1000</f>
        <v>941.22</v>
      </c>
    </row>
    <row r="20" customFormat="false" ht="14.65" hidden="false" customHeight="false" outlineLevel="0" collapsed="false">
      <c r="A20" s="19" t="s">
        <v>330</v>
      </c>
      <c r="B20" s="28" t="s">
        <v>300</v>
      </c>
      <c r="C20" s="28" t="n">
        <v>16.6</v>
      </c>
      <c r="D20" s="28" t="n">
        <v>56700</v>
      </c>
      <c r="E20" s="52" t="n">
        <f aca="false">D20*C20/1000</f>
        <v>941.22</v>
      </c>
    </row>
    <row r="21" customFormat="false" ht="14.65" hidden="false" customHeight="false" outlineLevel="0" collapsed="false">
      <c r="A21" s="19" t="s">
        <v>331</v>
      </c>
      <c r="B21" s="28" t="s">
        <v>300</v>
      </c>
      <c r="C21" s="28" t="n">
        <v>18.8</v>
      </c>
      <c r="D21" s="28" t="n">
        <v>69000</v>
      </c>
      <c r="E21" s="52" t="n">
        <f aca="false">D21*C21/1000</f>
        <v>1297.2</v>
      </c>
    </row>
    <row r="22" customFormat="false" ht="14.65" hidden="false" customHeight="false" outlineLevel="0" collapsed="false">
      <c r="A22" s="19" t="s">
        <v>332</v>
      </c>
      <c r="B22" s="28" t="s">
        <v>300</v>
      </c>
      <c r="C22" s="28" t="n">
        <v>18.8</v>
      </c>
      <c r="D22" s="28" t="n">
        <v>69000</v>
      </c>
      <c r="E22" s="52" t="n">
        <f aca="false">D22*C22/1000</f>
        <v>1297.2</v>
      </c>
    </row>
    <row r="23" customFormat="false" ht="14.65" hidden="false" customHeight="false" outlineLevel="0" collapsed="false">
      <c r="A23" s="19" t="s">
        <v>333</v>
      </c>
      <c r="B23" s="28" t="s">
        <v>300</v>
      </c>
      <c r="C23" s="28" t="n">
        <v>21</v>
      </c>
      <c r="D23" s="28" t="n">
        <v>73500</v>
      </c>
      <c r="E23" s="52" t="n">
        <f aca="false">D23*C23/1000</f>
        <v>1543.5</v>
      </c>
    </row>
    <row r="24" customFormat="false" ht="14.65" hidden="false" customHeight="false" outlineLevel="0" collapsed="false">
      <c r="A24" s="19" t="s">
        <v>334</v>
      </c>
      <c r="B24" s="28" t="s">
        <v>300</v>
      </c>
      <c r="C24" s="28" t="n">
        <v>21</v>
      </c>
      <c r="D24" s="28" t="n">
        <v>73500</v>
      </c>
      <c r="E24" s="52" t="n">
        <f aca="false">D24*C24/1000</f>
        <v>1543.5</v>
      </c>
    </row>
    <row r="25" customFormat="false" ht="14.65" hidden="false" customHeight="false" outlineLevel="0" collapsed="false">
      <c r="A25" s="19" t="s">
        <v>335</v>
      </c>
      <c r="B25" s="28" t="s">
        <v>300</v>
      </c>
      <c r="C25" s="28" t="n">
        <v>24</v>
      </c>
      <c r="D25" s="28" t="n">
        <v>73500</v>
      </c>
      <c r="E25" s="52" t="n">
        <f aca="false">D25*C25/1000</f>
        <v>1764</v>
      </c>
    </row>
    <row r="26" customFormat="false" ht="14.65" hidden="false" customHeight="false" outlineLevel="0" collapsed="false">
      <c r="A26" s="19" t="s">
        <v>336</v>
      </c>
      <c r="B26" s="28" t="s">
        <v>300</v>
      </c>
      <c r="C26" s="28" t="n">
        <v>27.7</v>
      </c>
      <c r="D26" s="28" t="n">
        <v>73500</v>
      </c>
      <c r="E26" s="52" t="n">
        <f aca="false">D26*C26/1000</f>
        <v>2035.95</v>
      </c>
    </row>
    <row r="27" customFormat="false" ht="14.65" hidden="false" customHeight="false" outlineLevel="0" collapsed="false">
      <c r="A27" s="19" t="s">
        <v>337</v>
      </c>
      <c r="B27" s="28" t="s">
        <v>300</v>
      </c>
      <c r="C27" s="28" t="n">
        <v>31.8</v>
      </c>
      <c r="D27" s="28" t="n">
        <v>83500</v>
      </c>
      <c r="E27" s="52" t="n">
        <f aca="false">D27*C27/1000</f>
        <v>2655.3</v>
      </c>
    </row>
    <row r="28" customFormat="false" ht="12.8" hidden="false" customHeight="false" outlineLevel="0" collapsed="false">
      <c r="A28" s="0"/>
      <c r="B28" s="0"/>
      <c r="C28" s="1"/>
      <c r="D28" s="1"/>
      <c r="E28" s="1"/>
    </row>
    <row r="29" customFormat="false" ht="12.8" hidden="false" customHeight="false" outlineLevel="0" collapsed="false">
      <c r="A29" s="0"/>
      <c r="B29" s="0"/>
      <c r="C29" s="0"/>
      <c r="D29" s="12" t="s">
        <v>24</v>
      </c>
      <c r="E29" s="13"/>
    </row>
    <row r="30" customFormat="false" ht="12.8" hidden="false" customHeight="false" outlineLevel="0" collapsed="false"/>
  </sheetData>
  <sheetProtection sheet="true" objects="true" scenarios="true"/>
  <mergeCells count="4">
    <mergeCell ref="B1:D1"/>
    <mergeCell ref="A2:B2"/>
    <mergeCell ref="C2:D2"/>
    <mergeCell ref="A6:D6"/>
  </mergeCells>
  <hyperlinks>
    <hyperlink ref="D3" location="ОГЛАВЛЕНИЕ " display="К ОГЛАВЛЕНИЮ ПРАЙС-ЛИСТА"/>
    <hyperlink ref="D29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5" activeCellId="1" sqref="H20:H21 J35"/>
    </sheetView>
  </sheetViews>
  <sheetFormatPr defaultRowHeight="14.65" zeroHeight="false" outlineLevelRow="0" outlineLevelCol="0"/>
  <cols>
    <col collapsed="false" customWidth="true" hidden="false" outlineLevel="0" max="1" min="1" style="23" width="30"/>
    <col collapsed="false" customWidth="true" hidden="false" outlineLevel="0" max="2" min="2" style="24" width="11.62"/>
    <col collapsed="false" customWidth="true" hidden="false" outlineLevel="0" max="3" min="3" style="24" width="24.8"/>
    <col collapsed="false" customWidth="true" hidden="false" outlineLevel="0" max="4" min="4" style="24" width="10.75"/>
    <col collapsed="false" customWidth="true" hidden="false" outlineLevel="0" max="5" min="5" style="48" width="17"/>
    <col collapsed="false" customWidth="true" hidden="false" outlineLevel="0" max="6" min="6" style="55" width="15.09"/>
    <col collapsed="false" customWidth="true" hidden="false" outlineLevel="0" max="1025" min="7" style="0" width="10.27"/>
  </cols>
  <sheetData>
    <row r="1" customFormat="false" ht="87" hidden="false" customHeight="true" outlineLevel="0" collapsed="false">
      <c r="A1" s="26"/>
      <c r="B1" s="49"/>
      <c r="C1" s="49"/>
      <c r="D1" s="49"/>
      <c r="E1" s="42"/>
      <c r="F1" s="56"/>
    </row>
    <row r="2" customFormat="false" ht="12.8" hidden="false" customHeight="false" outlineLevel="0" collapsed="false">
      <c r="A2" s="38" t="n">
        <v>43194</v>
      </c>
      <c r="B2" s="38"/>
      <c r="C2" s="1"/>
      <c r="D2" s="1"/>
      <c r="E2" s="1"/>
      <c r="F2" s="56"/>
    </row>
    <row r="3" customFormat="false" ht="12.8" hidden="false" customHeight="false" outlineLevel="0" collapsed="false">
      <c r="A3" s="44"/>
      <c r="B3" s="28"/>
      <c r="C3" s="1"/>
      <c r="D3" s="1"/>
      <c r="E3" s="22" t="s">
        <v>24</v>
      </c>
      <c r="F3" s="13"/>
    </row>
    <row r="4" customFormat="false" ht="20.55" hidden="false" customHeight="false" outlineLevel="0" collapsed="false">
      <c r="A4" s="15" t="s">
        <v>338</v>
      </c>
      <c r="B4" s="40"/>
      <c r="C4" s="16"/>
      <c r="D4" s="16"/>
      <c r="E4" s="16"/>
      <c r="F4" s="57"/>
    </row>
    <row r="5" customFormat="false" ht="22.5" hidden="false" customHeight="false" outlineLevel="0" collapsed="false">
      <c r="A5" s="58" t="s">
        <v>339</v>
      </c>
      <c r="B5" s="58" t="s">
        <v>25</v>
      </c>
      <c r="C5" s="58" t="s">
        <v>340</v>
      </c>
      <c r="D5" s="58" t="s">
        <v>27</v>
      </c>
      <c r="E5" s="58" t="s">
        <v>341</v>
      </c>
      <c r="F5" s="59" t="s">
        <v>342</v>
      </c>
    </row>
    <row r="6" customFormat="false" ht="12.8" hidden="false" customHeight="false" outlineLevel="0" collapsed="false">
      <c r="A6" s="60" t="s">
        <v>343</v>
      </c>
      <c r="B6" s="60" t="s">
        <v>270</v>
      </c>
      <c r="C6" s="60" t="s">
        <v>344</v>
      </c>
      <c r="D6" s="1" t="n">
        <v>12.7</v>
      </c>
      <c r="E6" s="60" t="n">
        <v>65500</v>
      </c>
      <c r="F6" s="56" t="n">
        <f aca="false">E6*D6/1000</f>
        <v>831.85</v>
      </c>
    </row>
    <row r="7" customFormat="false" ht="12.8" hidden="false" customHeight="false" outlineLevel="0" collapsed="false">
      <c r="A7" s="60" t="s">
        <v>345</v>
      </c>
      <c r="B7" s="60" t="s">
        <v>346</v>
      </c>
      <c r="C7" s="60" t="s">
        <v>347</v>
      </c>
      <c r="D7" s="1" t="n">
        <v>15.4</v>
      </c>
      <c r="E7" s="60" t="n">
        <v>65000</v>
      </c>
      <c r="F7" s="56" t="n">
        <f aca="false">E7*D7/1000</f>
        <v>1001</v>
      </c>
    </row>
    <row r="8" customFormat="false" ht="14.65" hidden="false" customHeight="false" outlineLevel="0" collapsed="false">
      <c r="A8" s="60" t="s">
        <v>348</v>
      </c>
      <c r="B8" s="60" t="s">
        <v>270</v>
      </c>
      <c r="C8" s="60" t="s">
        <v>347</v>
      </c>
      <c r="D8" s="1" t="n">
        <v>22.4</v>
      </c>
      <c r="E8" s="60" t="n">
        <v>57600</v>
      </c>
      <c r="F8" s="56" t="n">
        <f aca="false">E8*D8/1000</f>
        <v>1290.24</v>
      </c>
    </row>
    <row r="9" customFormat="false" ht="12.8" hidden="false" customHeight="false" outlineLevel="0" collapsed="false">
      <c r="A9" s="60" t="s">
        <v>349</v>
      </c>
      <c r="B9" s="60" t="s">
        <v>350</v>
      </c>
      <c r="C9" s="60" t="s">
        <v>347</v>
      </c>
      <c r="D9" s="1" t="n">
        <v>46.9</v>
      </c>
      <c r="E9" s="60" t="n">
        <v>57600</v>
      </c>
      <c r="F9" s="56" t="n">
        <f aca="false">E9*D9/1000</f>
        <v>2701.44</v>
      </c>
    </row>
    <row r="10" customFormat="false" ht="12.8" hidden="false" customHeight="false" outlineLevel="0" collapsed="false">
      <c r="A10" s="60" t="s">
        <v>351</v>
      </c>
      <c r="B10" s="60" t="s">
        <v>270</v>
      </c>
      <c r="C10" s="60" t="s">
        <v>347</v>
      </c>
      <c r="D10" s="1" t="n">
        <v>30.6</v>
      </c>
      <c r="E10" s="60" t="n">
        <v>57600</v>
      </c>
      <c r="F10" s="56" t="n">
        <f aca="false">E10*D10/1000</f>
        <v>1762.56</v>
      </c>
    </row>
    <row r="11" customFormat="false" ht="12.8" hidden="false" customHeight="false" outlineLevel="0" collapsed="false">
      <c r="A11" s="60" t="s">
        <v>352</v>
      </c>
      <c r="B11" s="60" t="s">
        <v>270</v>
      </c>
      <c r="C11" s="60" t="s">
        <v>353</v>
      </c>
      <c r="D11" s="1" t="n">
        <v>38.3</v>
      </c>
      <c r="E11" s="60" t="n">
        <v>56700</v>
      </c>
      <c r="F11" s="56" t="n">
        <f aca="false">E11*D11/1000</f>
        <v>2171.61</v>
      </c>
    </row>
    <row r="12" customFormat="false" ht="12.8" hidden="false" customHeight="false" outlineLevel="0" collapsed="false">
      <c r="A12" s="60" t="s">
        <v>354</v>
      </c>
      <c r="B12" s="60" t="s">
        <v>346</v>
      </c>
      <c r="C12" s="60" t="s">
        <v>347</v>
      </c>
      <c r="D12" s="1" t="n">
        <v>25.7</v>
      </c>
      <c r="E12" s="60" t="n">
        <v>57600</v>
      </c>
      <c r="F12" s="56" t="n">
        <f aca="false">E12*D12/1000</f>
        <v>1480.32</v>
      </c>
    </row>
    <row r="13" customFormat="false" ht="12.8" hidden="false" customHeight="false" outlineLevel="0" collapsed="false">
      <c r="A13" s="60" t="s">
        <v>355</v>
      </c>
      <c r="B13" s="60" t="s">
        <v>350</v>
      </c>
      <c r="C13" s="60" t="s">
        <v>347</v>
      </c>
      <c r="D13" s="1" t="n">
        <v>29.6</v>
      </c>
      <c r="E13" s="60" t="n">
        <v>57600</v>
      </c>
      <c r="F13" s="56" t="n">
        <f aca="false">E13*D13/1000</f>
        <v>1704.96</v>
      </c>
    </row>
    <row r="14" customFormat="false" ht="12.8" hidden="false" customHeight="false" outlineLevel="0" collapsed="false">
      <c r="A14" s="60" t="s">
        <v>356</v>
      </c>
      <c r="B14" s="60" t="s">
        <v>346</v>
      </c>
      <c r="C14" s="60" t="s">
        <v>347</v>
      </c>
      <c r="D14" s="1" t="n">
        <v>62.6</v>
      </c>
      <c r="E14" s="60" t="n">
        <v>57600</v>
      </c>
      <c r="F14" s="56" t="n">
        <f aca="false">E14*D14/1000</f>
        <v>3605.76</v>
      </c>
    </row>
    <row r="15" customFormat="false" ht="12.8" hidden="false" customHeight="false" outlineLevel="0" collapsed="false">
      <c r="A15" s="60" t="s">
        <v>357</v>
      </c>
      <c r="B15" s="60" t="s">
        <v>346</v>
      </c>
      <c r="C15" s="60" t="s">
        <v>347</v>
      </c>
      <c r="D15" s="1" t="n">
        <v>72.4</v>
      </c>
      <c r="E15" s="60" t="n">
        <v>57600</v>
      </c>
      <c r="F15" s="56" t="n">
        <f aca="false">E15*D15/1000</f>
        <v>4170.24</v>
      </c>
    </row>
    <row r="16" customFormat="false" ht="12.8" hidden="false" customHeight="false" outlineLevel="0" collapsed="false">
      <c r="A16" s="60" t="s">
        <v>358</v>
      </c>
      <c r="B16" s="60" t="s">
        <v>346</v>
      </c>
      <c r="C16" s="60" t="s">
        <v>347</v>
      </c>
      <c r="D16" s="1" t="n">
        <v>44.4</v>
      </c>
      <c r="E16" s="60" t="n">
        <v>67100</v>
      </c>
      <c r="F16" s="56" t="n">
        <f aca="false">E16*D16/1000</f>
        <v>2979.24</v>
      </c>
    </row>
    <row r="17" customFormat="false" ht="12.8" hidden="false" customHeight="false" outlineLevel="0" collapsed="false">
      <c r="A17" s="60" t="s">
        <v>359</v>
      </c>
      <c r="B17" s="60" t="s">
        <v>346</v>
      </c>
      <c r="C17" s="60" t="s">
        <v>347</v>
      </c>
      <c r="D17" s="1" t="n">
        <v>32.9</v>
      </c>
      <c r="E17" s="60" t="n">
        <v>57600</v>
      </c>
      <c r="F17" s="56" t="n">
        <f aca="false">E17*D17/1000</f>
        <v>1895.04</v>
      </c>
    </row>
    <row r="18" customFormat="false" ht="12.8" hidden="false" customHeight="false" outlineLevel="0" collapsed="false">
      <c r="A18" s="60" t="s">
        <v>360</v>
      </c>
      <c r="B18" s="61"/>
      <c r="C18" s="60" t="s">
        <v>347</v>
      </c>
      <c r="D18" s="1" t="n">
        <v>36.6</v>
      </c>
      <c r="E18" s="60" t="n">
        <v>57600</v>
      </c>
      <c r="F18" s="56" t="n">
        <f aca="false">E18*D18/1000</f>
        <v>2108.16</v>
      </c>
    </row>
    <row r="19" customFormat="false" ht="12.8" hidden="false" customHeight="false" outlineLevel="0" collapsed="false">
      <c r="A19" s="60" t="s">
        <v>361</v>
      </c>
      <c r="B19" s="60" t="s">
        <v>346</v>
      </c>
      <c r="C19" s="60" t="s">
        <v>347</v>
      </c>
      <c r="D19" s="1" t="n">
        <v>84.8</v>
      </c>
      <c r="E19" s="60" t="n">
        <v>57600</v>
      </c>
      <c r="F19" s="56" t="n">
        <f aca="false">E19*D19/1000</f>
        <v>4884.48</v>
      </c>
    </row>
    <row r="20" customFormat="false" ht="12.8" hidden="false" customHeight="false" outlineLevel="0" collapsed="false">
      <c r="A20" s="60" t="s">
        <v>362</v>
      </c>
      <c r="B20" s="60" t="s">
        <v>270</v>
      </c>
      <c r="C20" s="60" t="s">
        <v>347</v>
      </c>
      <c r="D20" s="1" t="n">
        <v>96.3</v>
      </c>
      <c r="E20" s="60" t="n">
        <v>57600</v>
      </c>
      <c r="F20" s="56" t="n">
        <f aca="false">E20*D20/1000</f>
        <v>5546.88</v>
      </c>
    </row>
    <row r="21" customFormat="false" ht="12.8" hidden="false" customHeight="false" outlineLevel="0" collapsed="false">
      <c r="A21" s="60" t="s">
        <v>363</v>
      </c>
      <c r="B21" s="60" t="s">
        <v>346</v>
      </c>
      <c r="C21" s="60" t="s">
        <v>347</v>
      </c>
      <c r="D21" s="1" t="n">
        <v>53.6</v>
      </c>
      <c r="E21" s="60" t="n">
        <v>57600</v>
      </c>
      <c r="F21" s="56" t="n">
        <f aca="false">E21*D21/1000</f>
        <v>3087.36</v>
      </c>
    </row>
    <row r="22" customFormat="false" ht="12.8" hidden="false" customHeight="false" outlineLevel="0" collapsed="false">
      <c r="A22" s="60" t="s">
        <v>364</v>
      </c>
      <c r="B22" s="60" t="s">
        <v>346</v>
      </c>
      <c r="C22" s="60" t="s">
        <v>347</v>
      </c>
      <c r="D22" s="1" t="n">
        <v>61</v>
      </c>
      <c r="E22" s="60" t="n">
        <v>57600</v>
      </c>
      <c r="F22" s="56" t="n">
        <f aca="false">E22*D22/1000</f>
        <v>3513.6</v>
      </c>
    </row>
    <row r="23" customFormat="false" ht="12.8" hidden="false" customHeight="false" outlineLevel="0" collapsed="false">
      <c r="A23" s="60" t="s">
        <v>365</v>
      </c>
      <c r="B23" s="60" t="s">
        <v>270</v>
      </c>
      <c r="C23" s="60" t="s">
        <v>347</v>
      </c>
      <c r="D23" s="1" t="n">
        <v>38.9</v>
      </c>
      <c r="E23" s="60" t="n">
        <v>57600</v>
      </c>
      <c r="F23" s="56" t="n">
        <f aca="false">E23*D23/1000</f>
        <v>2240.64</v>
      </c>
    </row>
    <row r="24" customFormat="false" ht="12.8" hidden="false" customHeight="false" outlineLevel="0" collapsed="false">
      <c r="A24" s="60" t="s">
        <v>366</v>
      </c>
      <c r="B24" s="60" t="s">
        <v>367</v>
      </c>
      <c r="C24" s="60" t="s">
        <v>347</v>
      </c>
      <c r="D24" s="1" t="n">
        <v>43.3</v>
      </c>
      <c r="E24" s="60" t="n">
        <v>60000</v>
      </c>
      <c r="F24" s="56" t="n">
        <f aca="false">E24*D24/1000</f>
        <v>2598</v>
      </c>
    </row>
    <row r="25" customFormat="false" ht="12.8" hidden="false" customHeight="false" outlineLevel="0" collapsed="false">
      <c r="A25" s="60" t="s">
        <v>368</v>
      </c>
      <c r="B25" s="60" t="s">
        <v>270</v>
      </c>
      <c r="C25" s="60" t="s">
        <v>347</v>
      </c>
      <c r="D25" s="1" t="n">
        <v>109.7</v>
      </c>
      <c r="E25" s="60" t="n">
        <v>67100</v>
      </c>
      <c r="F25" s="56" t="n">
        <f aca="false">E25*D25/1000</f>
        <v>7360.87</v>
      </c>
    </row>
    <row r="26" customFormat="false" ht="12.8" hidden="false" customHeight="false" outlineLevel="0" collapsed="false">
      <c r="A26" s="60" t="s">
        <v>369</v>
      </c>
      <c r="B26" s="60" t="s">
        <v>350</v>
      </c>
      <c r="C26" s="60" t="s">
        <v>347</v>
      </c>
      <c r="D26" s="1" t="n">
        <v>125.9</v>
      </c>
      <c r="E26" s="60" t="n">
        <v>67100</v>
      </c>
      <c r="F26" s="56" t="n">
        <f aca="false">E26*D26/1000</f>
        <v>8447.89</v>
      </c>
    </row>
    <row r="27" customFormat="false" ht="12.8" hidden="false" customHeight="false" outlineLevel="0" collapsed="false">
      <c r="A27" s="60" t="s">
        <v>370</v>
      </c>
      <c r="B27" s="60" t="s">
        <v>346</v>
      </c>
      <c r="C27" s="60" t="s">
        <v>347</v>
      </c>
      <c r="D27" s="1" t="n">
        <v>75.1</v>
      </c>
      <c r="E27" s="60" t="n">
        <v>67100</v>
      </c>
      <c r="F27" s="56" t="n">
        <f aca="false">E27*D27/1000</f>
        <v>5039.21</v>
      </c>
    </row>
    <row r="28" customFormat="false" ht="12.8" hidden="false" customHeight="false" outlineLevel="0" collapsed="false">
      <c r="A28" s="60" t="s">
        <v>371</v>
      </c>
      <c r="B28" s="60" t="s">
        <v>346</v>
      </c>
      <c r="C28" s="60" t="s">
        <v>347</v>
      </c>
      <c r="D28" s="1" t="n">
        <v>82.2</v>
      </c>
      <c r="E28" s="60" t="n">
        <v>67100</v>
      </c>
      <c r="F28" s="56" t="n">
        <f aca="false">E28*D28/1000</f>
        <v>5515.62</v>
      </c>
    </row>
    <row r="29" customFormat="false" ht="12.8" hidden="false" customHeight="false" outlineLevel="0" collapsed="false">
      <c r="A29" s="60" t="s">
        <v>372</v>
      </c>
      <c r="B29" s="60" t="s">
        <v>270</v>
      </c>
      <c r="C29" s="60" t="s">
        <v>347</v>
      </c>
      <c r="D29" s="1" t="n">
        <v>48.1</v>
      </c>
      <c r="E29" s="60" t="n">
        <v>67100</v>
      </c>
      <c r="F29" s="56" t="n">
        <f aca="false">E29*D29/1000</f>
        <v>3227.51</v>
      </c>
    </row>
    <row r="30" customFormat="false" ht="12.8" hidden="false" customHeight="false" outlineLevel="0" collapsed="false">
      <c r="A30" s="60" t="s">
        <v>373</v>
      </c>
      <c r="B30" s="60" t="s">
        <v>346</v>
      </c>
      <c r="C30" s="60" t="s">
        <v>347</v>
      </c>
      <c r="D30" s="1" t="n">
        <v>54.7</v>
      </c>
      <c r="E30" s="60" t="n">
        <v>67100</v>
      </c>
      <c r="F30" s="56" t="n">
        <f aca="false">E30*D30/1000</f>
        <v>3670.37</v>
      </c>
    </row>
    <row r="31" customFormat="false" ht="12.8" hidden="false" customHeight="false" outlineLevel="0" collapsed="false">
      <c r="A31" s="60" t="s">
        <v>374</v>
      </c>
      <c r="B31" s="60" t="s">
        <v>346</v>
      </c>
      <c r="C31" s="60" t="s">
        <v>347</v>
      </c>
      <c r="D31" s="1" t="n">
        <v>138</v>
      </c>
      <c r="E31" s="60" t="n">
        <v>67100</v>
      </c>
      <c r="F31" s="56" t="n">
        <f aca="false">E31*D31/1000</f>
        <v>9259.8</v>
      </c>
    </row>
    <row r="32" customFormat="false" ht="12.8" hidden="false" customHeight="false" outlineLevel="0" collapsed="false">
      <c r="A32" s="60" t="s">
        <v>375</v>
      </c>
      <c r="B32" s="60" t="s">
        <v>270</v>
      </c>
      <c r="C32" s="60" t="s">
        <v>347</v>
      </c>
      <c r="D32" s="1" t="n">
        <v>165.6</v>
      </c>
      <c r="E32" s="60" t="n">
        <v>67100</v>
      </c>
      <c r="F32" s="56" t="n">
        <f aca="false">E32*D32/1000</f>
        <v>11111.76</v>
      </c>
    </row>
    <row r="33" customFormat="false" ht="12.8" hidden="false" customHeight="false" outlineLevel="0" collapsed="false">
      <c r="A33" s="60" t="s">
        <v>376</v>
      </c>
      <c r="B33" s="60" t="s">
        <v>350</v>
      </c>
      <c r="C33" s="60" t="s">
        <v>347</v>
      </c>
      <c r="D33" s="1" t="n">
        <v>96.1</v>
      </c>
      <c r="E33" s="60" t="n">
        <v>67100</v>
      </c>
      <c r="F33" s="56" t="n">
        <f aca="false">E33*D33/1000</f>
        <v>6448.31</v>
      </c>
    </row>
    <row r="34" customFormat="false" ht="12.8" hidden="false" customHeight="false" outlineLevel="0" collapsed="false">
      <c r="A34" s="60" t="s">
        <v>377</v>
      </c>
      <c r="B34" s="60" t="s">
        <v>346</v>
      </c>
      <c r="C34" s="60" t="s">
        <v>347</v>
      </c>
      <c r="D34" s="1" t="n">
        <v>111.1</v>
      </c>
      <c r="E34" s="60" t="n">
        <v>67100</v>
      </c>
      <c r="F34" s="56" t="n">
        <f aca="false">E34*D34/1000</f>
        <v>7454.81</v>
      </c>
    </row>
    <row r="35" customFormat="false" ht="12.8" hidden="false" customHeight="false" outlineLevel="0" collapsed="false">
      <c r="A35" s="60" t="s">
        <v>378</v>
      </c>
      <c r="B35" s="60" t="s">
        <v>270</v>
      </c>
      <c r="C35" s="60" t="s">
        <v>347</v>
      </c>
      <c r="D35" s="1" t="n">
        <v>59.8</v>
      </c>
      <c r="E35" s="60" t="n">
        <v>59300</v>
      </c>
      <c r="F35" s="56" t="n">
        <f aca="false">E35*D35/1000</f>
        <v>3546.14</v>
      </c>
    </row>
    <row r="36" customFormat="false" ht="12.8" hidden="false" customHeight="false" outlineLevel="0" collapsed="false">
      <c r="A36" s="60" t="s">
        <v>379</v>
      </c>
      <c r="B36" s="60" t="s">
        <v>346</v>
      </c>
      <c r="C36" s="60" t="s">
        <v>347</v>
      </c>
      <c r="D36" s="1" t="n">
        <v>123.5</v>
      </c>
      <c r="E36" s="60" t="n">
        <v>59300</v>
      </c>
      <c r="F36" s="56" t="n">
        <f aca="false">E36*D36/1000</f>
        <v>7323.55</v>
      </c>
    </row>
    <row r="37" customFormat="false" ht="12.8" hidden="false" customHeight="false" outlineLevel="0" collapsed="false">
      <c r="A37" s="60" t="s">
        <v>380</v>
      </c>
      <c r="B37" s="60" t="s">
        <v>346</v>
      </c>
      <c r="C37" s="60" t="s">
        <v>347</v>
      </c>
      <c r="D37" s="1" t="n">
        <v>73</v>
      </c>
      <c r="E37" s="60" t="n">
        <v>59300</v>
      </c>
      <c r="F37" s="56" t="n">
        <f aca="false">E37*D37/1000</f>
        <v>4328.9</v>
      </c>
    </row>
    <row r="38" customFormat="false" ht="12.8" hidden="false" customHeight="false" outlineLevel="0" collapsed="false">
      <c r="A38" s="60" t="s">
        <v>381</v>
      </c>
      <c r="B38" s="60" t="s">
        <v>346</v>
      </c>
      <c r="C38" s="60" t="s">
        <v>347</v>
      </c>
      <c r="D38" s="1" t="n">
        <v>80.7</v>
      </c>
      <c r="E38" s="60" t="n">
        <v>59300</v>
      </c>
      <c r="F38" s="56" t="n">
        <f aca="false">E38*D38/1000</f>
        <v>4785.51</v>
      </c>
    </row>
    <row r="39" customFormat="false" ht="12.8" hidden="false" customHeight="false" outlineLevel="0" collapsed="false">
      <c r="A39" s="60" t="s">
        <v>382</v>
      </c>
      <c r="B39" s="60" t="s">
        <v>346</v>
      </c>
      <c r="C39" s="60" t="s">
        <v>347</v>
      </c>
      <c r="D39" s="1" t="n">
        <v>114.4</v>
      </c>
      <c r="E39" s="60" t="n">
        <v>55900</v>
      </c>
      <c r="F39" s="56" t="n">
        <f aca="false">E39*D39/1000</f>
        <v>6394.96</v>
      </c>
    </row>
    <row r="40" customFormat="false" ht="12.8" hidden="false" customHeight="false" outlineLevel="0" collapsed="false">
      <c r="A40" s="60" t="s">
        <v>383</v>
      </c>
      <c r="B40" s="60" t="s">
        <v>346</v>
      </c>
      <c r="C40" s="60" t="s">
        <v>347</v>
      </c>
      <c r="D40" s="1" t="n">
        <v>89</v>
      </c>
      <c r="E40" s="60" t="n">
        <v>55900</v>
      </c>
      <c r="F40" s="56" t="n">
        <f aca="false">E40*D40/1000</f>
        <v>4975.1</v>
      </c>
    </row>
    <row r="41" customFormat="false" ht="12.8" hidden="false" customHeight="false" outlineLevel="0" collapsed="false">
      <c r="A41" s="0"/>
      <c r="B41" s="0"/>
      <c r="C41" s="0"/>
      <c r="D41" s="1"/>
      <c r="E41" s="1"/>
      <c r="F41" s="1"/>
    </row>
    <row r="42" customFormat="false" ht="12.8" hidden="false" customHeight="false" outlineLevel="0" collapsed="false">
      <c r="A42" s="0"/>
      <c r="B42" s="0"/>
      <c r="C42" s="0"/>
      <c r="D42" s="0"/>
      <c r="E42" s="12" t="s">
        <v>24</v>
      </c>
      <c r="F42" s="13"/>
    </row>
    <row r="43" customFormat="false" ht="12.8" hidden="false" customHeight="false" outlineLevel="0" collapsed="false"/>
    <row r="44" customFormat="false" ht="12.8" hidden="false" customHeight="false" outlineLevel="0" collapsed="false"/>
  </sheetData>
  <sheetProtection sheet="true" objects="true" scenarios="true"/>
  <mergeCells count="2">
    <mergeCell ref="B1:D1"/>
    <mergeCell ref="A2:B2"/>
  </mergeCells>
  <hyperlinks>
    <hyperlink ref="E3" location="ОГЛАВЛЕНИЕ " display="К ОГЛАВЛЕНИЮ ПРАЙС-ЛИСТА"/>
    <hyperlink ref="E42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showFormulas="false" showGridLines="true" showRowColHeaders="true" showZeros="true" rightToLeft="false" tabSelected="false" showOutlineSymbols="true" defaultGridColor="true" view="normal" topLeftCell="AA1" colorId="64" zoomScale="100" zoomScaleNormal="100" zoomScalePageLayoutView="100" workbookViewId="0">
      <selection pane="topLeft" activeCell="I14" activeCellId="1" sqref="H20:H21 I14"/>
    </sheetView>
  </sheetViews>
  <sheetFormatPr defaultRowHeight="14.65" zeroHeight="false" outlineLevelRow="0" outlineLevelCol="0"/>
  <cols>
    <col collapsed="false" customWidth="true" hidden="false" outlineLevel="0" max="1" min="1" style="23" width="41.62"/>
    <col collapsed="false" customWidth="true" hidden="false" outlineLevel="0" max="2" min="2" style="23" width="15.87"/>
    <col collapsed="false" customWidth="true" hidden="false" outlineLevel="0" max="3" min="3" style="23" width="11.62"/>
    <col collapsed="false" customWidth="true" hidden="false" outlineLevel="0" max="4" min="4" style="23" width="14.74"/>
    <col collapsed="false" customWidth="true" hidden="false" outlineLevel="0" max="5" min="5" style="9" width="18.03"/>
    <col collapsed="false" customWidth="true" hidden="false" outlineLevel="0" max="1025" min="6" style="0" width="10.27"/>
  </cols>
  <sheetData>
    <row r="1" customFormat="false" ht="87" hidden="false" customHeight="true" outlineLevel="0" collapsed="false">
      <c r="A1" s="26"/>
      <c r="B1" s="62"/>
      <c r="C1" s="62"/>
      <c r="D1" s="62"/>
      <c r="E1" s="1"/>
    </row>
    <row r="2" customFormat="false" ht="12.8" hidden="false" customHeight="false" outlineLevel="0" collapsed="false">
      <c r="A2" s="10" t="s">
        <v>384</v>
      </c>
      <c r="B2" s="10"/>
      <c r="C2" s="1"/>
      <c r="D2" s="1"/>
      <c r="E2" s="1"/>
    </row>
    <row r="3" customFormat="false" ht="12.8" hidden="false" customHeight="false" outlineLevel="0" collapsed="false">
      <c r="A3" s="19"/>
      <c r="B3" s="19"/>
      <c r="C3" s="0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14" t="s">
        <v>385</v>
      </c>
      <c r="C4" s="14" t="s">
        <v>27</v>
      </c>
      <c r="D4" s="14" t="s">
        <v>28</v>
      </c>
      <c r="E4" s="1" t="s">
        <v>155</v>
      </c>
    </row>
    <row r="5" customFormat="false" ht="14.65" hidden="false" customHeight="false" outlineLevel="0" collapsed="false">
      <c r="A5" s="19"/>
      <c r="B5" s="19"/>
      <c r="C5" s="19"/>
      <c r="D5" s="19"/>
      <c r="E5" s="1"/>
    </row>
    <row r="6" customFormat="false" ht="20.55" hidden="false" customHeight="false" outlineLevel="0" collapsed="false">
      <c r="A6" s="15" t="s">
        <v>293</v>
      </c>
      <c r="B6" s="15"/>
      <c r="C6" s="16"/>
      <c r="D6" s="16"/>
      <c r="E6" s="30"/>
    </row>
    <row r="7" customFormat="false" ht="19.35" hidden="false" customHeight="false" outlineLevel="0" collapsed="false">
      <c r="A7" s="63" t="s">
        <v>386</v>
      </c>
      <c r="B7" s="63"/>
      <c r="C7" s="63"/>
      <c r="D7" s="63"/>
      <c r="E7" s="63"/>
    </row>
    <row r="8" customFormat="false" ht="14.65" hidden="false" customHeight="false" outlineLevel="0" collapsed="false">
      <c r="A8" s="19" t="s">
        <v>387</v>
      </c>
      <c r="B8" s="19" t="s">
        <v>270</v>
      </c>
      <c r="C8" s="19" t="n">
        <v>0.785</v>
      </c>
      <c r="D8" s="19" t="n">
        <v>48500</v>
      </c>
      <c r="E8" s="64" t="n">
        <f aca="false">D8*C8/1000</f>
        <v>38.0725</v>
      </c>
    </row>
    <row r="9" customFormat="false" ht="14.65" hidden="false" customHeight="false" outlineLevel="0" collapsed="false">
      <c r="A9" s="19" t="s">
        <v>388</v>
      </c>
      <c r="B9" s="19" t="s">
        <v>270</v>
      </c>
      <c r="C9" s="19" t="n">
        <v>1.13</v>
      </c>
      <c r="D9" s="19" t="n">
        <v>48500</v>
      </c>
      <c r="E9" s="64" t="n">
        <f aca="false">D9*C9/1000</f>
        <v>54.805</v>
      </c>
    </row>
    <row r="10" customFormat="false" ht="14.65" hidden="false" customHeight="false" outlineLevel="0" collapsed="false">
      <c r="A10" s="19" t="s">
        <v>389</v>
      </c>
      <c r="B10" s="19" t="s">
        <v>270</v>
      </c>
      <c r="C10" s="19" t="n">
        <v>2.01</v>
      </c>
      <c r="D10" s="19" t="n">
        <v>48500</v>
      </c>
      <c r="E10" s="64" t="n">
        <f aca="false">D10*C10/1000</f>
        <v>97.485</v>
      </c>
    </row>
    <row r="11" customFormat="false" ht="14.65" hidden="false" customHeight="false" outlineLevel="0" collapsed="false">
      <c r="A11" s="19" t="s">
        <v>390</v>
      </c>
      <c r="B11" s="19" t="s">
        <v>270</v>
      </c>
      <c r="C11" s="19" t="n">
        <v>3.14</v>
      </c>
      <c r="D11" s="19" t="n">
        <v>48500</v>
      </c>
      <c r="E11" s="64" t="n">
        <f aca="false">D11*C11/1000</f>
        <v>152.29</v>
      </c>
    </row>
    <row r="12" customFormat="false" ht="14.65" hidden="false" customHeight="false" outlineLevel="0" collapsed="false">
      <c r="A12" s="19" t="s">
        <v>391</v>
      </c>
      <c r="B12" s="19" t="s">
        <v>270</v>
      </c>
      <c r="C12" s="19" t="n">
        <v>4.906</v>
      </c>
      <c r="D12" s="19" t="n">
        <v>48500</v>
      </c>
      <c r="E12" s="64" t="n">
        <f aca="false">D12*C12/1000</f>
        <v>237.941</v>
      </c>
    </row>
    <row r="13" customFormat="false" ht="14.65" hidden="false" customHeight="false" outlineLevel="0" collapsed="false">
      <c r="A13" s="19" t="s">
        <v>392</v>
      </c>
      <c r="B13" s="19" t="s">
        <v>270</v>
      </c>
      <c r="C13" s="19" t="n">
        <v>7.065</v>
      </c>
      <c r="D13" s="19" t="n">
        <v>48500</v>
      </c>
      <c r="E13" s="64" t="n">
        <f aca="false">D13*C13/1000</f>
        <v>342.6525</v>
      </c>
    </row>
    <row r="14" customFormat="false" ht="14.65" hidden="false" customHeight="false" outlineLevel="0" collapsed="false">
      <c r="A14" s="19" t="s">
        <v>393</v>
      </c>
      <c r="B14" s="19" t="s">
        <v>270</v>
      </c>
      <c r="C14" s="19" t="n">
        <v>12.56</v>
      </c>
      <c r="D14" s="19" t="n">
        <v>48500</v>
      </c>
      <c r="E14" s="64" t="n">
        <f aca="false">D14*C14/1000</f>
        <v>609.16</v>
      </c>
    </row>
    <row r="15" customFormat="false" ht="14.65" hidden="false" customHeight="false" outlineLevel="0" collapsed="false">
      <c r="A15" s="19" t="s">
        <v>394</v>
      </c>
      <c r="B15" s="19" t="s">
        <v>270</v>
      </c>
      <c r="C15" s="19" t="n">
        <v>19.625</v>
      </c>
      <c r="D15" s="19" t="n">
        <v>48500</v>
      </c>
      <c r="E15" s="64" t="n">
        <f aca="false">D15*C15/1000</f>
        <v>951.8125</v>
      </c>
    </row>
    <row r="16" customFormat="false" ht="14.65" hidden="false" customHeight="false" outlineLevel="0" collapsed="false">
      <c r="A16" s="19" t="s">
        <v>395</v>
      </c>
      <c r="B16" s="19" t="s">
        <v>270</v>
      </c>
      <c r="C16" s="19" t="n">
        <v>28.26</v>
      </c>
      <c r="D16" s="19" t="n">
        <v>48500</v>
      </c>
      <c r="E16" s="64" t="n">
        <f aca="false">D16*C16/1000</f>
        <v>1370.61</v>
      </c>
    </row>
    <row r="17" customFormat="false" ht="12.8" hidden="false" customHeight="false" outlineLevel="0" collapsed="false">
      <c r="A17" s="19"/>
      <c r="B17" s="19"/>
      <c r="C17" s="19"/>
      <c r="D17" s="19"/>
      <c r="E17" s="1"/>
    </row>
    <row r="18" customFormat="false" ht="12.8" hidden="false" customHeight="false" outlineLevel="0" collapsed="false">
      <c r="A18" s="0"/>
      <c r="B18" s="0"/>
      <c r="C18" s="1"/>
      <c r="D18" s="22" t="s">
        <v>24</v>
      </c>
      <c r="E18" s="13"/>
    </row>
    <row r="19" customFormat="false" ht="12.8" hidden="false" customHeight="false" outlineLevel="0" collapsed="false"/>
    <row r="20" customFormat="false" ht="12.8" hidden="false" customHeight="false" outlineLevel="0" collapsed="false"/>
  </sheetData>
  <sheetProtection sheet="true" objects="true" scenarios="true"/>
  <mergeCells count="3">
    <mergeCell ref="B1:D1"/>
    <mergeCell ref="A2:B2"/>
    <mergeCell ref="A7:E7"/>
  </mergeCells>
  <hyperlinks>
    <hyperlink ref="D3" location="ОГЛАВЛЕНИЕ " display="К ОГЛАВЛЕНИЮ ПРАЙС-ЛИСТА"/>
    <hyperlink ref="D18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6" activeCellId="1" sqref="H20:H21 M16"/>
    </sheetView>
  </sheetViews>
  <sheetFormatPr defaultRowHeight="14.65" zeroHeight="false" outlineLevelRow="0" outlineLevelCol="0"/>
  <cols>
    <col collapsed="false" customWidth="true" hidden="false" outlineLevel="0" max="1" min="1" style="23" width="44.92"/>
    <col collapsed="false" customWidth="true" hidden="false" outlineLevel="0" max="2" min="2" style="24" width="21.85"/>
    <col collapsed="false" customWidth="true" hidden="false" outlineLevel="0" max="3" min="3" style="24" width="11.62"/>
    <col collapsed="false" customWidth="true" hidden="false" outlineLevel="0" max="4" min="4" style="24" width="14.74"/>
    <col collapsed="false" customWidth="true" hidden="false" outlineLevel="0" max="5" min="5" style="25" width="16.65"/>
    <col collapsed="false" customWidth="true" hidden="false" outlineLevel="0" max="1025" min="6" style="0" width="10.27"/>
  </cols>
  <sheetData>
    <row r="1" customFormat="false" ht="87" hidden="false" customHeight="true" outlineLevel="0" collapsed="false">
      <c r="A1" s="26"/>
      <c r="B1" s="49"/>
      <c r="C1" s="49"/>
      <c r="D1" s="49"/>
      <c r="E1" s="13"/>
    </row>
    <row r="2" customFormat="false" ht="19.35" hidden="false" customHeight="false" outlineLevel="0" collapsed="false">
      <c r="A2" s="10" t="s">
        <v>315</v>
      </c>
      <c r="B2" s="10"/>
      <c r="C2" s="39"/>
      <c r="D2" s="39"/>
      <c r="E2" s="13"/>
    </row>
    <row r="3" customFormat="false" ht="12.8" hidden="false" customHeight="false" outlineLevel="0" collapsed="false">
      <c r="A3" s="65"/>
      <c r="B3" s="66"/>
      <c r="C3" s="0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27" t="s">
        <v>396</v>
      </c>
      <c r="C4" s="27" t="s">
        <v>397</v>
      </c>
      <c r="D4" s="27" t="s">
        <v>28</v>
      </c>
      <c r="E4" s="13" t="s">
        <v>398</v>
      </c>
    </row>
    <row r="5" customFormat="false" ht="20.55" hidden="false" customHeight="false" outlineLevel="0" collapsed="false">
      <c r="A5" s="15" t="s">
        <v>399</v>
      </c>
      <c r="B5" s="29"/>
      <c r="C5" s="16"/>
      <c r="D5" s="16"/>
      <c r="E5" s="67"/>
    </row>
    <row r="6" customFormat="false" ht="19.35" hidden="false" customHeight="false" outlineLevel="0" collapsed="false">
      <c r="A6" s="18" t="s">
        <v>400</v>
      </c>
      <c r="B6" s="18"/>
      <c r="C6" s="18"/>
      <c r="D6" s="18"/>
      <c r="E6" s="13"/>
    </row>
    <row r="7" customFormat="false" ht="14.65" hidden="false" customHeight="false" outlineLevel="0" collapsed="false">
      <c r="A7" s="19" t="s">
        <v>401</v>
      </c>
      <c r="B7" s="28" t="s">
        <v>402</v>
      </c>
      <c r="C7" s="28" t="n">
        <v>37</v>
      </c>
      <c r="D7" s="28" t="n">
        <v>48000</v>
      </c>
      <c r="E7" s="13" t="n">
        <f aca="false">D7*C7/1000</f>
        <v>1776</v>
      </c>
    </row>
    <row r="8" customFormat="false" ht="14.65" hidden="false" customHeight="false" outlineLevel="0" collapsed="false">
      <c r="A8" s="19" t="s">
        <v>403</v>
      </c>
      <c r="B8" s="28" t="s">
        <v>402</v>
      </c>
      <c r="C8" s="28" t="n">
        <v>35</v>
      </c>
      <c r="D8" s="28" t="n">
        <v>48000</v>
      </c>
      <c r="E8" s="13" t="n">
        <f aca="false">D8*C8/1000</f>
        <v>1680</v>
      </c>
    </row>
    <row r="9" customFormat="false" ht="14.65" hidden="false" customHeight="false" outlineLevel="0" collapsed="false">
      <c r="A9" s="19" t="s">
        <v>404</v>
      </c>
      <c r="B9" s="28" t="s">
        <v>402</v>
      </c>
      <c r="C9" s="28" t="n">
        <v>50</v>
      </c>
      <c r="D9" s="28" t="n">
        <v>47500</v>
      </c>
      <c r="E9" s="13" t="n">
        <f aca="false">D9*C9/1000</f>
        <v>2375</v>
      </c>
    </row>
    <row r="10" customFormat="false" ht="14.65" hidden="false" customHeight="false" outlineLevel="0" collapsed="false">
      <c r="A10" s="19" t="s">
        <v>405</v>
      </c>
      <c r="B10" s="28" t="s">
        <v>402</v>
      </c>
      <c r="C10" s="28" t="n">
        <v>75</v>
      </c>
      <c r="D10" s="28" t="n">
        <v>45700</v>
      </c>
      <c r="E10" s="13" t="n">
        <f aca="false">D10*C10/1000</f>
        <v>3427.5</v>
      </c>
    </row>
    <row r="11" customFormat="false" ht="14.65" hidden="false" customHeight="false" outlineLevel="0" collapsed="false">
      <c r="A11" s="19" t="s">
        <v>406</v>
      </c>
      <c r="B11" s="28" t="s">
        <v>402</v>
      </c>
      <c r="C11" s="28" t="n">
        <v>295</v>
      </c>
      <c r="D11" s="28" t="n">
        <v>45700</v>
      </c>
      <c r="E11" s="13" t="n">
        <f aca="false">D11*C11/1000</f>
        <v>13481.5</v>
      </c>
    </row>
    <row r="12" customFormat="false" ht="14.65" hidden="false" customHeight="false" outlineLevel="0" collapsed="false">
      <c r="A12" s="19" t="s">
        <v>407</v>
      </c>
      <c r="B12" s="28" t="s">
        <v>402</v>
      </c>
      <c r="C12" s="28" t="n">
        <v>360</v>
      </c>
      <c r="D12" s="28" t="n">
        <v>45700</v>
      </c>
      <c r="E12" s="13" t="n">
        <f aca="false">D12*C12/1000</f>
        <v>16452</v>
      </c>
    </row>
    <row r="13" customFormat="false" ht="14.65" hidden="false" customHeight="false" outlineLevel="0" collapsed="false">
      <c r="A13" s="19" t="s">
        <v>408</v>
      </c>
      <c r="B13" s="28" t="s">
        <v>402</v>
      </c>
      <c r="C13" s="28" t="n">
        <v>435</v>
      </c>
      <c r="D13" s="28" t="n">
        <v>45200</v>
      </c>
      <c r="E13" s="13" t="n">
        <f aca="false">D13*C13/1000</f>
        <v>19662</v>
      </c>
    </row>
    <row r="14" customFormat="false" ht="14.65" hidden="false" customHeight="false" outlineLevel="0" collapsed="false">
      <c r="A14" s="19" t="s">
        <v>409</v>
      </c>
      <c r="B14" s="28" t="s">
        <v>402</v>
      </c>
      <c r="C14" s="28" t="n">
        <v>565</v>
      </c>
      <c r="D14" s="28" t="n">
        <v>45000</v>
      </c>
      <c r="E14" s="13" t="n">
        <f aca="false">D14*C14/1000</f>
        <v>25425</v>
      </c>
    </row>
    <row r="15" customFormat="false" ht="14.65" hidden="false" customHeight="false" outlineLevel="0" collapsed="false">
      <c r="A15" s="19" t="s">
        <v>410</v>
      </c>
      <c r="B15" s="28" t="s">
        <v>402</v>
      </c>
      <c r="C15" s="28" t="n">
        <v>710</v>
      </c>
      <c r="D15" s="28" t="n">
        <v>44800</v>
      </c>
      <c r="E15" s="13" t="n">
        <f aca="false">D15*C15/1000</f>
        <v>31808</v>
      </c>
    </row>
    <row r="16" customFormat="false" ht="14.65" hidden="false" customHeight="false" outlineLevel="0" collapsed="false">
      <c r="A16" s="19" t="s">
        <v>411</v>
      </c>
      <c r="B16" s="28" t="s">
        <v>402</v>
      </c>
      <c r="C16" s="28" t="n">
        <v>850</v>
      </c>
      <c r="D16" s="28" t="n">
        <v>44800</v>
      </c>
      <c r="E16" s="13" t="n">
        <f aca="false">D16*C16/1000</f>
        <v>38080</v>
      </c>
    </row>
    <row r="17" customFormat="false" ht="14.65" hidden="false" customHeight="false" outlineLevel="0" collapsed="false">
      <c r="A17" s="19" t="s">
        <v>412</v>
      </c>
      <c r="B17" s="28" t="s">
        <v>402</v>
      </c>
      <c r="C17" s="28" t="n">
        <v>995</v>
      </c>
      <c r="D17" s="28" t="n">
        <v>44800</v>
      </c>
      <c r="E17" s="13" t="n">
        <f aca="false">D17*C17/1000</f>
        <v>44576</v>
      </c>
    </row>
    <row r="18" customFormat="false" ht="14.65" hidden="false" customHeight="false" outlineLevel="0" collapsed="false">
      <c r="A18" s="19" t="s">
        <v>413</v>
      </c>
      <c r="B18" s="28" t="s">
        <v>402</v>
      </c>
      <c r="C18" s="28" t="n">
        <v>1130</v>
      </c>
      <c r="D18" s="28" t="n">
        <v>44800</v>
      </c>
      <c r="E18" s="13" t="n">
        <f aca="false">D18*C18/1000</f>
        <v>50624</v>
      </c>
    </row>
    <row r="19" customFormat="false" ht="14.65" hidden="false" customHeight="false" outlineLevel="0" collapsed="false">
      <c r="A19" s="19" t="s">
        <v>414</v>
      </c>
      <c r="B19" s="28" t="s">
        <v>402</v>
      </c>
      <c r="C19" s="28" t="n">
        <v>1290</v>
      </c>
      <c r="D19" s="28" t="n">
        <v>49500</v>
      </c>
      <c r="E19" s="13" t="n">
        <f aca="false">D19*C19/1000</f>
        <v>63855</v>
      </c>
    </row>
    <row r="20" customFormat="false" ht="14.65" hidden="false" customHeight="false" outlineLevel="0" collapsed="false">
      <c r="A20" s="19" t="s">
        <v>415</v>
      </c>
      <c r="B20" s="28" t="s">
        <v>402</v>
      </c>
      <c r="C20" s="28" t="n">
        <v>1413</v>
      </c>
      <c r="D20" s="28" t="n">
        <v>49500</v>
      </c>
      <c r="E20" s="13" t="n">
        <f aca="false">D20*C20/1000</f>
        <v>69943.5</v>
      </c>
    </row>
    <row r="21" customFormat="false" ht="14.65" hidden="false" customHeight="false" outlineLevel="0" collapsed="false">
      <c r="A21" s="19" t="s">
        <v>416</v>
      </c>
      <c r="B21" s="28" t="s">
        <v>402</v>
      </c>
      <c r="C21" s="28" t="n">
        <v>1600</v>
      </c>
      <c r="D21" s="28" t="n">
        <v>49500</v>
      </c>
      <c r="E21" s="13" t="n">
        <f aca="false">D21*C21/1000</f>
        <v>79200</v>
      </c>
    </row>
    <row r="22" customFormat="false" ht="14.65" hidden="false" customHeight="false" outlineLevel="0" collapsed="false">
      <c r="A22" s="19" t="s">
        <v>417</v>
      </c>
      <c r="B22" s="28" t="s">
        <v>402</v>
      </c>
      <c r="C22" s="28" t="n">
        <v>1766</v>
      </c>
      <c r="D22" s="28" t="n">
        <v>49500</v>
      </c>
      <c r="E22" s="13" t="n">
        <f aca="false">D22*C22/1000</f>
        <v>87417</v>
      </c>
    </row>
    <row r="23" customFormat="false" ht="14.65" hidden="false" customHeight="false" outlineLevel="0" collapsed="false">
      <c r="A23" s="19" t="s">
        <v>418</v>
      </c>
      <c r="B23" s="28" t="s">
        <v>402</v>
      </c>
      <c r="C23" s="28" t="n">
        <v>2120</v>
      </c>
      <c r="D23" s="28" t="n">
        <v>49500</v>
      </c>
      <c r="E23" s="13" t="n">
        <f aca="false">D23*C23/1000</f>
        <v>104940</v>
      </c>
    </row>
    <row r="24" customFormat="false" ht="14.65" hidden="false" customHeight="false" outlineLevel="0" collapsed="false">
      <c r="A24" s="19" t="s">
        <v>419</v>
      </c>
      <c r="B24" s="28" t="s">
        <v>402</v>
      </c>
      <c r="C24" s="28" t="n">
        <v>2850</v>
      </c>
      <c r="D24" s="28" t="n">
        <v>49500</v>
      </c>
      <c r="E24" s="13" t="n">
        <f aca="false">D24*C24/1000</f>
        <v>141075</v>
      </c>
    </row>
    <row r="25" customFormat="false" ht="12.8" hidden="false" customHeight="false" outlineLevel="0" collapsed="false">
      <c r="A25" s="0"/>
      <c r="B25" s="0"/>
      <c r="C25" s="1"/>
      <c r="D25" s="1"/>
      <c r="E25" s="1"/>
    </row>
    <row r="26" customFormat="false" ht="12.8" hidden="false" customHeight="false" outlineLevel="0" collapsed="false">
      <c r="A26" s="0"/>
      <c r="B26" s="0"/>
      <c r="C26" s="1"/>
      <c r="D26" s="22" t="s">
        <v>24</v>
      </c>
      <c r="E26" s="13"/>
    </row>
    <row r="27" customFormat="false" ht="12.8" hidden="false" customHeight="false" outlineLevel="0" collapsed="false"/>
  </sheetData>
  <sheetProtection sheet="true" objects="true" scenarios="true"/>
  <mergeCells count="4">
    <mergeCell ref="B1:D1"/>
    <mergeCell ref="A2:B2"/>
    <mergeCell ref="C2:D2"/>
    <mergeCell ref="A6:D6"/>
  </mergeCells>
  <hyperlinks>
    <hyperlink ref="D3" location="ОГЛАВЛЕНИЕ " display="К ОГЛАВЛЕНИЮ ПРАЙС-ЛИСТА"/>
    <hyperlink ref="D26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4" activeCellId="1" sqref="H20:H21 K4"/>
    </sheetView>
  </sheetViews>
  <sheetFormatPr defaultRowHeight="14.65" zeroHeight="false" outlineLevelRow="0" outlineLevelCol="0"/>
  <cols>
    <col collapsed="false" customWidth="true" hidden="false" outlineLevel="0" max="1" min="1" style="23" width="42.49"/>
    <col collapsed="false" customWidth="true" hidden="false" outlineLevel="0" max="2" min="2" style="23" width="15.87"/>
    <col collapsed="false" customWidth="true" hidden="false" outlineLevel="0" max="3" min="3" style="23" width="14.38"/>
    <col collapsed="false" customWidth="true" hidden="false" outlineLevel="0" max="4" min="4" style="23" width="15.44"/>
    <col collapsed="false" customWidth="true" hidden="false" outlineLevel="0" max="5" min="5" style="9" width="16.82"/>
    <col collapsed="false" customWidth="true" hidden="false" outlineLevel="0" max="1025" min="6" style="0" width="10.27"/>
  </cols>
  <sheetData>
    <row r="1" customFormat="false" ht="87" hidden="false" customHeight="true" outlineLevel="0" collapsed="false">
      <c r="A1" s="26"/>
      <c r="B1" s="62"/>
      <c r="C1" s="62"/>
      <c r="D1" s="62"/>
      <c r="E1" s="1"/>
    </row>
    <row r="2" customFormat="false" ht="12.8" hidden="false" customHeight="false" outlineLevel="0" collapsed="false">
      <c r="A2" s="10" t="s">
        <v>315</v>
      </c>
      <c r="B2" s="10"/>
      <c r="C2" s="1"/>
      <c r="D2" s="1"/>
      <c r="E2" s="1"/>
    </row>
    <row r="3" customFormat="false" ht="12.8" hidden="false" customHeight="false" outlineLevel="0" collapsed="false">
      <c r="A3" s="19"/>
      <c r="B3" s="19"/>
      <c r="C3" s="0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14" t="s">
        <v>396</v>
      </c>
      <c r="C4" s="14" t="s">
        <v>397</v>
      </c>
      <c r="D4" s="14" t="s">
        <v>28</v>
      </c>
      <c r="E4" s="1" t="s">
        <v>398</v>
      </c>
    </row>
    <row r="5" customFormat="false" ht="12.8" hidden="false" customHeight="false" outlineLevel="0" collapsed="false">
      <c r="A5" s="19"/>
      <c r="B5" s="19"/>
      <c r="C5" s="0"/>
      <c r="D5" s="0"/>
      <c r="E5" s="1"/>
    </row>
    <row r="6" customFormat="false" ht="20.55" hidden="false" customHeight="false" outlineLevel="0" collapsed="false">
      <c r="A6" s="15" t="s">
        <v>399</v>
      </c>
      <c r="B6" s="15"/>
      <c r="C6" s="16"/>
      <c r="D6" s="16"/>
      <c r="E6" s="30"/>
    </row>
    <row r="7" customFormat="false" ht="19.35" hidden="false" customHeight="false" outlineLevel="0" collapsed="false">
      <c r="A7" s="18" t="s">
        <v>420</v>
      </c>
      <c r="B7" s="18"/>
      <c r="C7" s="18"/>
      <c r="D7" s="18"/>
      <c r="E7" s="1"/>
    </row>
    <row r="8" customFormat="false" ht="14.65" hidden="false" customHeight="false" outlineLevel="0" collapsed="false">
      <c r="A8" s="19" t="s">
        <v>421</v>
      </c>
      <c r="B8" s="19" t="s">
        <v>422</v>
      </c>
      <c r="C8" s="1" t="n">
        <v>25.7</v>
      </c>
      <c r="D8" s="19" t="n">
        <v>54500</v>
      </c>
      <c r="E8" s="1" t="n">
        <f aca="false">D8*C8/1000</f>
        <v>1400.65</v>
      </c>
    </row>
    <row r="9" customFormat="false" ht="14.65" hidden="false" customHeight="false" outlineLevel="0" collapsed="false">
      <c r="A9" s="19" t="s">
        <v>423</v>
      </c>
      <c r="B9" s="19" t="s">
        <v>422</v>
      </c>
      <c r="C9" s="1" t="n">
        <v>30</v>
      </c>
      <c r="D9" s="19" t="n">
        <v>54500</v>
      </c>
      <c r="E9" s="1" t="n">
        <f aca="false">D9*C9/1000</f>
        <v>1635</v>
      </c>
    </row>
    <row r="10" customFormat="false" ht="14.65" hidden="false" customHeight="false" outlineLevel="0" collapsed="false">
      <c r="A10" s="19" t="s">
        <v>401</v>
      </c>
      <c r="B10" s="19" t="s">
        <v>422</v>
      </c>
      <c r="C10" s="1" t="n">
        <v>37</v>
      </c>
      <c r="D10" s="19" t="n">
        <v>54500</v>
      </c>
      <c r="E10" s="1" t="n">
        <f aca="false">D10*C10/1000</f>
        <v>2016.5</v>
      </c>
    </row>
    <row r="11" customFormat="false" ht="14.65" hidden="false" customHeight="false" outlineLevel="0" collapsed="false">
      <c r="A11" s="19" t="s">
        <v>404</v>
      </c>
      <c r="B11" s="19" t="s">
        <v>422</v>
      </c>
      <c r="C11" s="19" t="n">
        <v>50</v>
      </c>
      <c r="D11" s="19" t="n">
        <v>54500</v>
      </c>
      <c r="E11" s="1" t="n">
        <f aca="false">D11*C11/1000</f>
        <v>2725</v>
      </c>
    </row>
    <row r="12" customFormat="false" ht="12.8" hidden="false" customHeight="false" outlineLevel="0" collapsed="false">
      <c r="A12" s="0"/>
      <c r="B12" s="0"/>
      <c r="C12" s="1"/>
      <c r="D12" s="1"/>
      <c r="E12" s="1"/>
    </row>
    <row r="13" customFormat="false" ht="12.8" hidden="false" customHeight="false" outlineLevel="0" collapsed="false">
      <c r="A13" s="0"/>
      <c r="B13" s="0"/>
      <c r="C13" s="1"/>
      <c r="D13" s="22" t="s">
        <v>24</v>
      </c>
      <c r="E13" s="13"/>
    </row>
    <row r="14" customFormat="false" ht="12.8" hidden="false" customHeight="false" outlineLevel="0" collapsed="false"/>
    <row r="15" customFormat="false" ht="12.8" hidden="false" customHeight="false" outlineLevel="0" collapsed="false"/>
    <row r="16" customFormat="false" ht="12.8" hidden="false" customHeight="false" outlineLevel="0" collapsed="false"/>
    <row r="17" customFormat="false" ht="12.8" hidden="false" customHeight="false" outlineLevel="0" collapsed="false"/>
  </sheetData>
  <sheetProtection sheet="true" objects="true" scenarios="true"/>
  <mergeCells count="3">
    <mergeCell ref="B1:D1"/>
    <mergeCell ref="A2:B2"/>
    <mergeCell ref="A7:D7"/>
  </mergeCells>
  <hyperlinks>
    <hyperlink ref="D3" location="ОГЛАВЛЕНИЕ " display="К ОГЛАВЛЕНИЮ ПРАЙС-ЛИСТА"/>
    <hyperlink ref="D13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"/>
  <sheetViews>
    <sheetView showFormulas="false" showGridLines="true" showRowColHeaders="true" showZeros="true" rightToLeft="false" tabSelected="false" showOutlineSymbols="true" defaultGridColor="true" view="normal" topLeftCell="Z1" colorId="64" zoomScale="100" zoomScaleNormal="100" zoomScalePageLayoutView="100" workbookViewId="0">
      <selection pane="topLeft" activeCell="H19" activeCellId="1" sqref="H20:H21 H19"/>
    </sheetView>
  </sheetViews>
  <sheetFormatPr defaultRowHeight="14.65" zeroHeight="false" outlineLevelRow="0" outlineLevelCol="0"/>
  <cols>
    <col collapsed="false" customWidth="true" hidden="false" outlineLevel="0" max="1" min="1" style="23" width="41.8"/>
    <col collapsed="false" customWidth="true" hidden="false" outlineLevel="0" max="2" min="2" style="24" width="15.87"/>
    <col collapsed="false" customWidth="true" hidden="false" outlineLevel="0" max="3" min="3" style="24" width="12.66"/>
    <col collapsed="false" customWidth="true" hidden="false" outlineLevel="0" max="4" min="4" style="24" width="14.74"/>
    <col collapsed="false" customWidth="true" hidden="false" outlineLevel="0" max="5" min="5" style="48" width="17.17"/>
    <col collapsed="false" customWidth="true" hidden="false" outlineLevel="0" max="1025" min="6" style="0" width="10.27"/>
  </cols>
  <sheetData>
    <row r="1" customFormat="false" ht="87" hidden="false" customHeight="true" outlineLevel="0" collapsed="false">
      <c r="A1" s="26"/>
      <c r="B1" s="49"/>
      <c r="C1" s="49"/>
      <c r="D1" s="49"/>
      <c r="E1" s="42"/>
    </row>
    <row r="2" customFormat="false" ht="19.35" hidden="false" customHeight="false" outlineLevel="0" collapsed="false">
      <c r="A2" s="10" t="s">
        <v>315</v>
      </c>
      <c r="B2" s="10"/>
      <c r="C2" s="39"/>
      <c r="D2" s="39"/>
      <c r="E2" s="42"/>
    </row>
    <row r="3" customFormat="false" ht="12.8" hidden="false" customHeight="false" outlineLevel="0" collapsed="false">
      <c r="A3" s="0"/>
      <c r="B3" s="0"/>
      <c r="C3" s="0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27" t="s">
        <v>385</v>
      </c>
      <c r="C4" s="27" t="s">
        <v>397</v>
      </c>
      <c r="D4" s="27" t="s">
        <v>28</v>
      </c>
      <c r="E4" s="42" t="s">
        <v>424</v>
      </c>
    </row>
    <row r="5" customFormat="false" ht="20.55" hidden="false" customHeight="false" outlineLevel="0" collapsed="false">
      <c r="A5" s="15" t="s">
        <v>399</v>
      </c>
      <c r="B5" s="29"/>
      <c r="C5" s="16"/>
      <c r="D5" s="16"/>
      <c r="E5" s="50"/>
    </row>
    <row r="6" customFormat="false" ht="19.35" hidden="false" customHeight="false" outlineLevel="0" collapsed="false">
      <c r="A6" s="18" t="s">
        <v>425</v>
      </c>
      <c r="B6" s="18"/>
      <c r="C6" s="18"/>
      <c r="D6" s="18"/>
      <c r="E6" s="42"/>
    </row>
    <row r="7" customFormat="false" ht="14.65" hidden="false" customHeight="false" outlineLevel="0" collapsed="false">
      <c r="A7" s="19" t="s">
        <v>405</v>
      </c>
      <c r="B7" s="28" t="s">
        <v>426</v>
      </c>
      <c r="C7" s="28" t="n">
        <v>77</v>
      </c>
      <c r="D7" s="28" t="n">
        <v>46900</v>
      </c>
      <c r="E7" s="42" t="n">
        <f aca="false">D7*C7/1000</f>
        <v>3611.3</v>
      </c>
    </row>
    <row r="8" customFormat="false" ht="14.65" hidden="false" customHeight="false" outlineLevel="0" collapsed="false">
      <c r="A8" s="19" t="s">
        <v>406</v>
      </c>
      <c r="B8" s="28" t="s">
        <v>426</v>
      </c>
      <c r="C8" s="28" t="n">
        <v>295</v>
      </c>
      <c r="D8" s="28" t="n">
        <v>46900</v>
      </c>
      <c r="E8" s="42" t="n">
        <f aca="false">D8*C8/1000</f>
        <v>13835.5</v>
      </c>
    </row>
    <row r="9" customFormat="false" ht="14.65" hidden="false" customHeight="false" outlineLevel="0" collapsed="false">
      <c r="A9" s="19" t="s">
        <v>407</v>
      </c>
      <c r="B9" s="28" t="s">
        <v>426</v>
      </c>
      <c r="C9" s="28" t="n">
        <v>368</v>
      </c>
      <c r="D9" s="28" t="n">
        <v>46900</v>
      </c>
      <c r="E9" s="42" t="n">
        <f aca="false">D9*C9/1000</f>
        <v>17259.2</v>
      </c>
    </row>
    <row r="10" customFormat="false" ht="14.65" hidden="false" customHeight="false" outlineLevel="0" collapsed="false">
      <c r="A10" s="19" t="s">
        <v>408</v>
      </c>
      <c r="B10" s="28" t="s">
        <v>426</v>
      </c>
      <c r="C10" s="28" t="n">
        <v>440</v>
      </c>
      <c r="D10" s="28" t="n">
        <v>46900</v>
      </c>
      <c r="E10" s="42" t="n">
        <f aca="false">D10*C10/1000</f>
        <v>20636</v>
      </c>
    </row>
    <row r="11" customFormat="false" ht="14.65" hidden="false" customHeight="false" outlineLevel="0" collapsed="false">
      <c r="A11" s="19" t="s">
        <v>409</v>
      </c>
      <c r="B11" s="28" t="s">
        <v>426</v>
      </c>
      <c r="C11" s="28" t="n">
        <v>575</v>
      </c>
      <c r="D11" s="28" t="n">
        <v>46900</v>
      </c>
      <c r="E11" s="42" t="n">
        <f aca="false">D11*C11/1000</f>
        <v>26967.5</v>
      </c>
    </row>
    <row r="12" customFormat="false" ht="14.65" hidden="false" customHeight="false" outlineLevel="0" collapsed="false">
      <c r="A12" s="19"/>
      <c r="B12" s="28"/>
      <c r="C12" s="28"/>
      <c r="D12" s="28"/>
      <c r="E12" s="42"/>
    </row>
    <row r="13" customFormat="false" ht="12.8" hidden="false" customHeight="false" outlineLevel="0" collapsed="false">
      <c r="A13" s="0"/>
      <c r="B13" s="0"/>
      <c r="C13" s="0"/>
      <c r="D13" s="12" t="s">
        <v>24</v>
      </c>
      <c r="E13" s="13"/>
    </row>
    <row r="14" customFormat="false" ht="12.8" hidden="false" customHeight="false" outlineLevel="0" collapsed="false"/>
    <row r="15" customFormat="false" ht="12.8" hidden="false" customHeight="false" outlineLevel="0" collapsed="false"/>
    <row r="16" customFormat="false" ht="12.8" hidden="false" customHeight="false" outlineLevel="0" collapsed="false"/>
  </sheetData>
  <sheetProtection sheet="true" objects="true" scenarios="true"/>
  <mergeCells count="4">
    <mergeCell ref="B1:D1"/>
    <mergeCell ref="A2:B2"/>
    <mergeCell ref="C2:D2"/>
    <mergeCell ref="A6:D6"/>
  </mergeCells>
  <hyperlinks>
    <hyperlink ref="D3" location="ОГЛАВЛЕНИЕ " display="К ОГЛАВЛЕНИЮ ПРАЙС-ЛИСТА"/>
    <hyperlink ref="D13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1" sqref="H20:H21 L6"/>
    </sheetView>
  </sheetViews>
  <sheetFormatPr defaultRowHeight="14.65" zeroHeight="false" outlineLevelRow="0" outlineLevelCol="0"/>
  <cols>
    <col collapsed="false" customWidth="true" hidden="false" outlineLevel="0" max="1" min="1" style="23" width="40.06"/>
    <col collapsed="false" customWidth="true" hidden="false" outlineLevel="0" max="2" min="2" style="23" width="17.87"/>
    <col collapsed="false" customWidth="true" hidden="false" outlineLevel="0" max="3" min="3" style="23" width="13.69"/>
    <col collapsed="false" customWidth="true" hidden="false" outlineLevel="0" max="4" min="4" style="23" width="14.74"/>
    <col collapsed="false" customWidth="true" hidden="false" outlineLevel="0" max="5" min="5" style="68" width="18.38"/>
    <col collapsed="false" customWidth="true" hidden="false" outlineLevel="0" max="1025" min="6" style="0" width="10.27"/>
  </cols>
  <sheetData>
    <row r="1" customFormat="false" ht="87" hidden="false" customHeight="true" outlineLevel="0" collapsed="false">
      <c r="A1" s="26"/>
      <c r="B1" s="62"/>
      <c r="C1" s="62"/>
      <c r="D1" s="62"/>
      <c r="E1" s="64"/>
    </row>
    <row r="2" customFormat="false" ht="19.35" hidden="false" customHeight="false" outlineLevel="0" collapsed="false">
      <c r="A2" s="10" t="s">
        <v>315</v>
      </c>
      <c r="B2" s="10"/>
      <c r="C2" s="11"/>
      <c r="D2" s="11"/>
      <c r="E2" s="64"/>
    </row>
    <row r="3" customFormat="false" ht="12.8" hidden="false" customHeight="false" outlineLevel="0" collapsed="false">
      <c r="A3" s="0"/>
      <c r="B3" s="0"/>
      <c r="C3" s="0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14" t="s">
        <v>396</v>
      </c>
      <c r="C4" s="14" t="s">
        <v>27</v>
      </c>
      <c r="D4" s="14" t="s">
        <v>28</v>
      </c>
      <c r="E4" s="64" t="s">
        <v>427</v>
      </c>
    </row>
    <row r="5" customFormat="false" ht="20.55" hidden="false" customHeight="false" outlineLevel="0" collapsed="false">
      <c r="A5" s="15" t="s">
        <v>399</v>
      </c>
      <c r="B5" s="15"/>
      <c r="C5" s="16"/>
      <c r="D5" s="16"/>
      <c r="E5" s="69"/>
    </row>
    <row r="6" customFormat="false" ht="19.35" hidden="false" customHeight="false" outlineLevel="0" collapsed="false">
      <c r="A6" s="18" t="s">
        <v>428</v>
      </c>
      <c r="B6" s="18"/>
      <c r="C6" s="18"/>
      <c r="D6" s="18"/>
      <c r="E6" s="64"/>
    </row>
    <row r="7" customFormat="false" ht="14.65" hidden="false" customHeight="false" outlineLevel="0" collapsed="false">
      <c r="A7" s="70" t="s">
        <v>429</v>
      </c>
      <c r="B7" s="19" t="s">
        <v>430</v>
      </c>
      <c r="C7" s="19" t="n">
        <v>0.628</v>
      </c>
      <c r="D7" s="19" t="n">
        <v>49500</v>
      </c>
      <c r="E7" s="64" t="n">
        <f aca="false">D7*C7/1000</f>
        <v>31.086</v>
      </c>
    </row>
    <row r="8" customFormat="false" ht="14.65" hidden="false" customHeight="false" outlineLevel="0" collapsed="false">
      <c r="A8" s="70" t="s">
        <v>431</v>
      </c>
      <c r="B8" s="19" t="s">
        <v>430</v>
      </c>
      <c r="C8" s="19" t="n">
        <v>0.785</v>
      </c>
      <c r="D8" s="19" t="n">
        <v>49500</v>
      </c>
      <c r="E8" s="64" t="n">
        <f aca="false">D8*C8/1000</f>
        <v>38.8575</v>
      </c>
    </row>
    <row r="9" customFormat="false" ht="14.65" hidden="false" customHeight="false" outlineLevel="0" collapsed="false">
      <c r="A9" s="71" t="s">
        <v>432</v>
      </c>
      <c r="B9" s="19" t="s">
        <v>430</v>
      </c>
      <c r="C9" s="1" t="n">
        <v>0.942</v>
      </c>
      <c r="D9" s="19" t="n">
        <v>49500</v>
      </c>
      <c r="E9" s="64" t="n">
        <f aca="false">D9*C9/1000</f>
        <v>46.629</v>
      </c>
    </row>
    <row r="10" customFormat="false" ht="14.65" hidden="false" customHeight="false" outlineLevel="0" collapsed="false">
      <c r="A10" s="70" t="s">
        <v>433</v>
      </c>
      <c r="B10" s="19" t="s">
        <v>430</v>
      </c>
      <c r="C10" s="19" t="n">
        <v>1.32</v>
      </c>
      <c r="D10" s="19" t="n">
        <v>49500</v>
      </c>
      <c r="E10" s="64" t="n">
        <f aca="false">D10*C10/1000</f>
        <v>65.34</v>
      </c>
    </row>
    <row r="11" customFormat="false" ht="14.65" hidden="false" customHeight="false" outlineLevel="0" collapsed="false">
      <c r="A11" s="70" t="s">
        <v>434</v>
      </c>
      <c r="B11" s="19" t="s">
        <v>430</v>
      </c>
      <c r="C11" s="19" t="n">
        <v>1.57</v>
      </c>
      <c r="D11" s="19" t="n">
        <v>49500</v>
      </c>
      <c r="E11" s="64" t="n">
        <f aca="false">D11*C11/1000</f>
        <v>77.715</v>
      </c>
    </row>
    <row r="12" customFormat="false" ht="14.65" hidden="false" customHeight="false" outlineLevel="0" collapsed="false">
      <c r="A12" s="70" t="s">
        <v>435</v>
      </c>
      <c r="B12" s="19" t="s">
        <v>430</v>
      </c>
      <c r="C12" s="19" t="n">
        <v>1.97</v>
      </c>
      <c r="D12" s="19" t="n">
        <v>53500</v>
      </c>
      <c r="E12" s="64" t="n">
        <f aca="false">D12*C12/1000</f>
        <v>105.395</v>
      </c>
    </row>
    <row r="13" customFormat="false" ht="14.65" hidden="false" customHeight="false" outlineLevel="0" collapsed="false">
      <c r="A13" s="70" t="s">
        <v>436</v>
      </c>
      <c r="B13" s="19" t="s">
        <v>430</v>
      </c>
      <c r="C13" s="19" t="n">
        <v>2.36</v>
      </c>
      <c r="D13" s="19" t="n">
        <v>53500</v>
      </c>
      <c r="E13" s="64" t="n">
        <f aca="false">D13*C13/1000</f>
        <v>126.26</v>
      </c>
    </row>
    <row r="14" customFormat="false" ht="14.65" hidden="false" customHeight="false" outlineLevel="0" collapsed="false">
      <c r="A14" s="70" t="s">
        <v>437</v>
      </c>
      <c r="B14" s="19" t="s">
        <v>430</v>
      </c>
      <c r="C14" s="19" t="n">
        <v>3.14</v>
      </c>
      <c r="D14" s="19" t="n">
        <v>53500</v>
      </c>
      <c r="E14" s="64" t="n">
        <f aca="false">D14*C14/1000</f>
        <v>167.99</v>
      </c>
    </row>
    <row r="15" customFormat="false" ht="14.65" hidden="false" customHeight="false" outlineLevel="0" collapsed="false">
      <c r="A15" s="70" t="s">
        <v>438</v>
      </c>
      <c r="B15" s="19" t="s">
        <v>430</v>
      </c>
      <c r="C15" s="19" t="n">
        <v>3.93</v>
      </c>
      <c r="D15" s="19" t="n">
        <v>53500</v>
      </c>
      <c r="E15" s="64" t="n">
        <f aca="false">D15*C15/1000</f>
        <v>210.255</v>
      </c>
    </row>
    <row r="16" customFormat="false" ht="14.65" hidden="false" customHeight="false" outlineLevel="0" collapsed="false">
      <c r="A16" s="70" t="s">
        <v>439</v>
      </c>
      <c r="B16" s="19" t="s">
        <v>430</v>
      </c>
      <c r="C16" s="19" t="n">
        <v>1.884</v>
      </c>
      <c r="D16" s="19" t="n">
        <v>53500</v>
      </c>
      <c r="E16" s="64" t="n">
        <f aca="false">D16*C16/1000</f>
        <v>100.794</v>
      </c>
    </row>
    <row r="17" customFormat="false" ht="14.65" hidden="false" customHeight="false" outlineLevel="0" collapsed="false">
      <c r="A17" s="70" t="s">
        <v>440</v>
      </c>
      <c r="B17" s="19" t="s">
        <v>430</v>
      </c>
      <c r="C17" s="19" t="n">
        <v>2.355</v>
      </c>
      <c r="D17" s="19" t="n">
        <v>53500</v>
      </c>
      <c r="E17" s="64" t="n">
        <f aca="false">D17*C17/1000</f>
        <v>125.9925</v>
      </c>
    </row>
    <row r="18" customFormat="false" ht="14.65" hidden="false" customHeight="false" outlineLevel="0" collapsed="false">
      <c r="A18" s="70" t="s">
        <v>441</v>
      </c>
      <c r="B18" s="19" t="s">
        <v>430</v>
      </c>
      <c r="C18" s="19" t="n">
        <v>2.826</v>
      </c>
      <c r="D18" s="19" t="n">
        <v>53500</v>
      </c>
      <c r="E18" s="64" t="n">
        <f aca="false">D18*C18/1000</f>
        <v>151.191</v>
      </c>
    </row>
    <row r="19" customFormat="false" ht="14.65" hidden="false" customHeight="false" outlineLevel="0" collapsed="false">
      <c r="A19" s="70" t="s">
        <v>442</v>
      </c>
      <c r="B19" s="19" t="s">
        <v>430</v>
      </c>
      <c r="C19" s="19" t="n">
        <v>3.768</v>
      </c>
      <c r="D19" s="19" t="n">
        <v>53500</v>
      </c>
      <c r="E19" s="64" t="n">
        <f aca="false">D19*C19/1000</f>
        <v>201.588</v>
      </c>
    </row>
    <row r="20" customFormat="false" ht="14.65" hidden="false" customHeight="false" outlineLevel="0" collapsed="false">
      <c r="A20" s="70" t="s">
        <v>443</v>
      </c>
      <c r="B20" s="19" t="s">
        <v>430</v>
      </c>
      <c r="C20" s="19" t="n">
        <v>4.71</v>
      </c>
      <c r="D20" s="19" t="n">
        <v>54700</v>
      </c>
      <c r="E20" s="64" t="n">
        <f aca="false">D20*C20/1000</f>
        <v>257.637</v>
      </c>
    </row>
    <row r="21" customFormat="false" ht="14.65" hidden="false" customHeight="false" outlineLevel="0" collapsed="false">
      <c r="A21" s="70" t="s">
        <v>444</v>
      </c>
      <c r="B21" s="19" t="s">
        <v>430</v>
      </c>
      <c r="C21" s="19" t="n">
        <v>1.884</v>
      </c>
      <c r="D21" s="19" t="n">
        <v>56900</v>
      </c>
      <c r="E21" s="64" t="n">
        <f aca="false">D21*C21/1000</f>
        <v>107.1996</v>
      </c>
    </row>
    <row r="22" customFormat="false" ht="14.65" hidden="false" customHeight="false" outlineLevel="0" collapsed="false">
      <c r="A22" s="70" t="s">
        <v>445</v>
      </c>
      <c r="B22" s="19" t="s">
        <v>430</v>
      </c>
      <c r="C22" s="19" t="n">
        <v>2.512</v>
      </c>
      <c r="D22" s="19" t="n">
        <v>56900</v>
      </c>
      <c r="E22" s="64" t="n">
        <f aca="false">D22*C22/1000</f>
        <v>142.9328</v>
      </c>
    </row>
    <row r="23" customFormat="false" ht="14.65" hidden="false" customHeight="false" outlineLevel="0" collapsed="false">
      <c r="A23" s="70" t="s">
        <v>446</v>
      </c>
      <c r="B23" s="19" t="s">
        <v>430</v>
      </c>
      <c r="C23" s="19" t="n">
        <v>3.14</v>
      </c>
      <c r="D23" s="19" t="n">
        <v>56900</v>
      </c>
      <c r="E23" s="64" t="n">
        <f aca="false">D23*C23/1000</f>
        <v>178.666</v>
      </c>
    </row>
    <row r="24" customFormat="false" ht="14.65" hidden="false" customHeight="false" outlineLevel="0" collapsed="false">
      <c r="A24" s="70" t="s">
        <v>447</v>
      </c>
      <c r="B24" s="19" t="s">
        <v>430</v>
      </c>
      <c r="C24" s="19" t="n">
        <v>3.768</v>
      </c>
      <c r="D24" s="19" t="n">
        <v>56900</v>
      </c>
      <c r="E24" s="64" t="n">
        <f aca="false">D24*C24/1000</f>
        <v>214.3992</v>
      </c>
    </row>
    <row r="25" customFormat="false" ht="14.65" hidden="false" customHeight="false" outlineLevel="0" collapsed="false">
      <c r="A25" s="70" t="s">
        <v>448</v>
      </c>
      <c r="B25" s="19" t="s">
        <v>430</v>
      </c>
      <c r="C25" s="19" t="n">
        <v>5.024</v>
      </c>
      <c r="D25" s="19" t="n">
        <v>56900</v>
      </c>
      <c r="E25" s="64" t="n">
        <f aca="false">D25*C25/1000</f>
        <v>285.8656</v>
      </c>
    </row>
    <row r="26" customFormat="false" ht="14.65" hidden="false" customHeight="false" outlineLevel="0" collapsed="false">
      <c r="A26" s="70" t="s">
        <v>449</v>
      </c>
      <c r="B26" s="19" t="s">
        <v>430</v>
      </c>
      <c r="C26" s="19" t="n">
        <v>6.28</v>
      </c>
      <c r="D26" s="19" t="n">
        <v>58000</v>
      </c>
      <c r="E26" s="64" t="n">
        <f aca="false">D26*C26/1000</f>
        <v>364.24</v>
      </c>
    </row>
    <row r="27" customFormat="false" ht="14.65" hidden="false" customHeight="false" outlineLevel="0" collapsed="false">
      <c r="A27" s="70" t="s">
        <v>450</v>
      </c>
      <c r="B27" s="19" t="s">
        <v>430</v>
      </c>
      <c r="C27" s="19" t="n">
        <v>3.14</v>
      </c>
      <c r="D27" s="19" t="n">
        <v>59500</v>
      </c>
      <c r="E27" s="64" t="n">
        <f aca="false">D27*C27/1000</f>
        <v>186.83</v>
      </c>
    </row>
    <row r="28" customFormat="false" ht="14.65" hidden="false" customHeight="false" outlineLevel="0" collapsed="false">
      <c r="A28" s="70" t="s">
        <v>451</v>
      </c>
      <c r="B28" s="19" t="s">
        <v>430</v>
      </c>
      <c r="C28" s="19" t="n">
        <v>3.925</v>
      </c>
      <c r="D28" s="19" t="n">
        <v>59500</v>
      </c>
      <c r="E28" s="64" t="n">
        <f aca="false">D28*C28/1000</f>
        <v>233.5375</v>
      </c>
    </row>
    <row r="29" customFormat="false" ht="14.65" hidden="false" customHeight="false" outlineLevel="0" collapsed="false">
      <c r="A29" s="70" t="s">
        <v>452</v>
      </c>
      <c r="B29" s="19" t="s">
        <v>430</v>
      </c>
      <c r="C29" s="19" t="n">
        <v>7.85</v>
      </c>
      <c r="D29" s="19" t="n">
        <v>61500</v>
      </c>
      <c r="E29" s="64" t="n">
        <f aca="false">D29*C29/1000</f>
        <v>482.775</v>
      </c>
    </row>
    <row r="30" customFormat="false" ht="12.8" hidden="false" customHeight="false" outlineLevel="0" collapsed="false">
      <c r="A30" s="0"/>
      <c r="B30" s="0"/>
      <c r="C30" s="1"/>
      <c r="D30" s="1"/>
      <c r="E30" s="1"/>
    </row>
    <row r="31" customFormat="false" ht="12.8" hidden="false" customHeight="false" outlineLevel="0" collapsed="false">
      <c r="A31" s="0"/>
      <c r="B31" s="0"/>
      <c r="C31" s="0"/>
      <c r="D31" s="12" t="s">
        <v>24</v>
      </c>
      <c r="E31" s="13"/>
    </row>
    <row r="32" customFormat="false" ht="12.8" hidden="false" customHeight="false" outlineLevel="0" collapsed="false"/>
  </sheetData>
  <sheetProtection sheet="true" objects="true" scenarios="true"/>
  <mergeCells count="4">
    <mergeCell ref="B1:D1"/>
    <mergeCell ref="A2:B2"/>
    <mergeCell ref="C2:D2"/>
    <mergeCell ref="A6:D6"/>
  </mergeCells>
  <hyperlinks>
    <hyperlink ref="D3" location="ОГЛАВЛЕНИЕ " display="К ОГЛАВЛЕНИЮ ПРАЙС-ЛИСТА"/>
    <hyperlink ref="D31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M29" activeCellId="1" sqref="H20:H21 M29"/>
    </sheetView>
  </sheetViews>
  <sheetFormatPr defaultRowHeight="12.8" zeroHeight="false" outlineLevelRow="0" outlineLevelCol="0"/>
  <cols>
    <col collapsed="false" customWidth="true" hidden="false" outlineLevel="0" max="1025" min="1" style="0" width="14.38"/>
  </cols>
  <sheetData>
    <row r="1" customFormat="false" ht="114.75" hidden="false" customHeight="true" outlineLevel="0" collapsed="false">
      <c r="A1" s="72" t="s">
        <v>453</v>
      </c>
      <c r="B1" s="72"/>
      <c r="C1" s="73" t="s">
        <v>454</v>
      </c>
      <c r="D1" s="73" t="s">
        <v>455</v>
      </c>
      <c r="E1" s="74" t="s">
        <v>456</v>
      </c>
      <c r="F1" s="73" t="s">
        <v>457</v>
      </c>
      <c r="G1" s="74" t="s">
        <v>458</v>
      </c>
      <c r="H1" s="73" t="s">
        <v>457</v>
      </c>
      <c r="I1" s="74" t="s">
        <v>459</v>
      </c>
      <c r="J1" s="73" t="s">
        <v>457</v>
      </c>
      <c r="K1" s="74" t="s">
        <v>460</v>
      </c>
    </row>
    <row r="2" customFormat="false" ht="15.8" hidden="false" customHeight="false" outlineLevel="0" collapsed="false">
      <c r="A2" s="75" t="s">
        <v>461</v>
      </c>
      <c r="B2" s="75"/>
      <c r="C2" s="75"/>
      <c r="D2" s="75"/>
      <c r="E2" s="75"/>
      <c r="F2" s="75"/>
      <c r="G2" s="75"/>
      <c r="H2" s="75"/>
      <c r="J2" s="12" t="s">
        <v>24</v>
      </c>
      <c r="K2" s="13"/>
    </row>
    <row r="3" customFormat="false" ht="15.8" hidden="false" customHeight="false" outlineLevel="0" collapsed="false">
      <c r="A3" s="76" t="s">
        <v>462</v>
      </c>
      <c r="B3" s="76"/>
      <c r="C3" s="77" t="n">
        <v>2</v>
      </c>
      <c r="D3" s="77" t="n">
        <v>3</v>
      </c>
      <c r="E3" s="78" t="n">
        <v>157</v>
      </c>
      <c r="F3" s="79" t="n">
        <f aca="false">E3*K3</f>
        <v>942</v>
      </c>
      <c r="G3" s="80" t="n">
        <f aca="false">E3+E3/100*1.59</f>
        <v>159.4963</v>
      </c>
      <c r="H3" s="79" t="n">
        <f aca="false">G3*K3</f>
        <v>956.9778</v>
      </c>
      <c r="I3" s="80" t="n">
        <f aca="false">E3+E3/100*3.31</f>
        <v>162.1967</v>
      </c>
      <c r="J3" s="79" t="n">
        <f aca="false">I3*K3</f>
        <v>973.1802</v>
      </c>
      <c r="K3" s="79" t="n">
        <f aca="false">C3*D3</f>
        <v>6</v>
      </c>
    </row>
    <row r="4" customFormat="false" ht="15.8" hidden="false" customHeight="false" outlineLevel="0" collapsed="false">
      <c r="A4" s="81" t="s">
        <v>463</v>
      </c>
      <c r="B4" s="81"/>
      <c r="C4" s="82" t="n">
        <v>2</v>
      </c>
      <c r="D4" s="82" t="n">
        <v>3</v>
      </c>
      <c r="E4" s="83" t="n">
        <v>99</v>
      </c>
      <c r="F4" s="84" t="n">
        <f aca="false">E4*K4</f>
        <v>594</v>
      </c>
      <c r="G4" s="85" t="n">
        <f aca="false">E4+E4/100*1.01</f>
        <v>99.9999</v>
      </c>
      <c r="H4" s="86" t="n">
        <f aca="false">G4*K4</f>
        <v>599.9994</v>
      </c>
      <c r="I4" s="87" t="n">
        <f aca="false">E4+E4/100*2.02</f>
        <v>100.9998</v>
      </c>
      <c r="J4" s="84" t="n">
        <f aca="false">I4*K4</f>
        <v>605.9988</v>
      </c>
      <c r="K4" s="84" t="n">
        <f aca="false">C4*D4</f>
        <v>6</v>
      </c>
    </row>
    <row r="5" customFormat="false" ht="15.8" hidden="false" customHeight="false" outlineLevel="0" collapsed="false">
      <c r="A5" s="81"/>
      <c r="B5" s="81"/>
      <c r="C5" s="77" t="n">
        <v>2</v>
      </c>
      <c r="D5" s="77" t="n">
        <v>6</v>
      </c>
      <c r="E5" s="78" t="n">
        <v>99</v>
      </c>
      <c r="F5" s="79" t="n">
        <f aca="false">E5*K5</f>
        <v>1188</v>
      </c>
      <c r="G5" s="80" t="n">
        <f aca="false">E5+E5/100*1.01</f>
        <v>99.9999</v>
      </c>
      <c r="H5" s="79" t="n">
        <f aca="false">G5*K5</f>
        <v>1199.9988</v>
      </c>
      <c r="I5" s="80" t="n">
        <f aca="false">E5+E5/100*2.02</f>
        <v>100.9998</v>
      </c>
      <c r="J5" s="79" t="n">
        <f aca="false">I5*K5</f>
        <v>1211.9976</v>
      </c>
      <c r="K5" s="88" t="n">
        <f aca="false">C5*D5</f>
        <v>12</v>
      </c>
    </row>
    <row r="6" customFormat="false" ht="15.8" hidden="false" customHeight="false" outlineLevel="0" collapsed="false">
      <c r="A6" s="81" t="s">
        <v>464</v>
      </c>
      <c r="B6" s="81"/>
      <c r="C6" s="82" t="n">
        <v>2</v>
      </c>
      <c r="D6" s="82" t="n">
        <v>3</v>
      </c>
      <c r="E6" s="83" t="n">
        <v>64.5</v>
      </c>
      <c r="F6" s="84" t="n">
        <f aca="false">E6*K6</f>
        <v>387</v>
      </c>
      <c r="G6" s="87" t="n">
        <f aca="false">E6+E6/100*1.55</f>
        <v>65.49975</v>
      </c>
      <c r="H6" s="84" t="n">
        <f aca="false">G6*K6</f>
        <v>392.9985</v>
      </c>
      <c r="I6" s="87" t="n">
        <f aca="false">E6+E6/100*3.41</f>
        <v>66.69945</v>
      </c>
      <c r="J6" s="84" t="n">
        <f aca="false">I6*K6</f>
        <v>400.1967</v>
      </c>
      <c r="K6" s="84" t="n">
        <f aca="false">C6*D6</f>
        <v>6</v>
      </c>
    </row>
    <row r="7" customFormat="false" ht="15.8" hidden="false" customHeight="false" outlineLevel="0" collapsed="false">
      <c r="A7" s="81"/>
      <c r="B7" s="81"/>
      <c r="C7" s="77" t="n">
        <v>1</v>
      </c>
      <c r="D7" s="77" t="n">
        <v>2</v>
      </c>
      <c r="E7" s="83" t="n">
        <v>64.5</v>
      </c>
      <c r="F7" s="79" t="n">
        <f aca="false">E7*K7</f>
        <v>129</v>
      </c>
      <c r="G7" s="85" t="n">
        <f aca="false">E7+E7/100*1.55</f>
        <v>65.49975</v>
      </c>
      <c r="H7" s="86" t="n">
        <f aca="false">G7*K7</f>
        <v>130.9995</v>
      </c>
      <c r="I7" s="87" t="n">
        <f aca="false">E7+E7/100*3.41</f>
        <v>66.69945</v>
      </c>
      <c r="J7" s="79" t="n">
        <f aca="false">I7*K7</f>
        <v>133.3989</v>
      </c>
      <c r="K7" s="88" t="n">
        <f aca="false">C7*D7</f>
        <v>2</v>
      </c>
    </row>
    <row r="8" customFormat="false" ht="15.8" hidden="false" customHeight="false" outlineLevel="0" collapsed="false">
      <c r="A8" s="89" t="s">
        <v>465</v>
      </c>
      <c r="B8" s="89"/>
      <c r="C8" s="90" t="n">
        <v>1</v>
      </c>
      <c r="D8" s="90" t="n">
        <v>2</v>
      </c>
      <c r="E8" s="91" t="n">
        <v>35.5</v>
      </c>
      <c r="F8" s="92" t="n">
        <f aca="false">E8*K8</f>
        <v>71</v>
      </c>
      <c r="G8" s="93" t="n">
        <f aca="false">E8+E8/100*3.95</f>
        <v>36.90225</v>
      </c>
      <c r="H8" s="92" t="n">
        <f aca="false">G8*K8</f>
        <v>73.8045</v>
      </c>
      <c r="I8" s="93" t="n">
        <f aca="false">E8+E8/100*8.18</f>
        <v>38.4039</v>
      </c>
      <c r="J8" s="92" t="n">
        <f aca="false">I8*K8</f>
        <v>76.8078</v>
      </c>
      <c r="K8" s="92" t="n">
        <f aca="false">C8*D8</f>
        <v>2</v>
      </c>
    </row>
    <row r="9" customFormat="false" ht="15.8" hidden="false" customHeight="false" outlineLevel="0" collapsed="false">
      <c r="A9" s="81" t="s">
        <v>465</v>
      </c>
      <c r="B9" s="81"/>
      <c r="C9" s="94" t="n">
        <v>1</v>
      </c>
      <c r="D9" s="94" t="n">
        <v>2</v>
      </c>
      <c r="E9" s="95" t="n">
        <v>38</v>
      </c>
      <c r="F9" s="96" t="n">
        <f aca="false">E9*K9</f>
        <v>76</v>
      </c>
      <c r="G9" s="97" t="n">
        <f aca="false">E9+E9/100*3.95</f>
        <v>39.501</v>
      </c>
      <c r="H9" s="96" t="n">
        <f aca="false">G9*K9</f>
        <v>79.002</v>
      </c>
      <c r="I9" s="97" t="n">
        <f aca="false">E9+E9/100*7.9</f>
        <v>41.002</v>
      </c>
      <c r="J9" s="96" t="n">
        <f aca="false">I9*K9</f>
        <v>82.004</v>
      </c>
      <c r="K9" s="96" t="n">
        <f aca="false">C9*D9</f>
        <v>2</v>
      </c>
    </row>
    <row r="10" customFormat="false" ht="15.8" hidden="false" customHeight="false" outlineLevel="0" collapsed="false">
      <c r="A10" s="81"/>
      <c r="B10" s="81"/>
      <c r="C10" s="98" t="n">
        <v>2</v>
      </c>
      <c r="D10" s="98" t="n">
        <v>3</v>
      </c>
      <c r="E10" s="78" t="n">
        <v>38</v>
      </c>
      <c r="F10" s="79" t="n">
        <f aca="false">E10*K10</f>
        <v>228</v>
      </c>
      <c r="G10" s="87" t="n">
        <f aca="false">E10+E10/100*3.95</f>
        <v>39.501</v>
      </c>
      <c r="H10" s="84" t="n">
        <f aca="false">G10*K10</f>
        <v>237.006</v>
      </c>
      <c r="I10" s="87" t="n">
        <f aca="false">E10+E10/100*7.9</f>
        <v>41.002</v>
      </c>
      <c r="J10" s="84" t="n">
        <f aca="false">I10*K10</f>
        <v>246.012</v>
      </c>
      <c r="K10" s="84" t="n">
        <f aca="false">C10*D10</f>
        <v>6</v>
      </c>
    </row>
    <row r="11" customFormat="false" ht="15.8" hidden="false" customHeight="true" outlineLevel="0" collapsed="false">
      <c r="A11" s="99" t="s">
        <v>466</v>
      </c>
      <c r="B11" s="99"/>
      <c r="C11" s="100" t="n">
        <v>2</v>
      </c>
      <c r="D11" s="100" t="n">
        <v>3</v>
      </c>
      <c r="E11" s="101" t="n">
        <v>108</v>
      </c>
      <c r="F11" s="102" t="n">
        <f aca="false">E11*K11</f>
        <v>648</v>
      </c>
      <c r="G11" s="103" t="n">
        <f aca="false">E11+E11/100*1.39</f>
        <v>109.5012</v>
      </c>
      <c r="H11" s="102" t="n">
        <f aca="false">G11*K11</f>
        <v>657.0072</v>
      </c>
      <c r="I11" s="103" t="n">
        <f aca="false">E11+E11/100*3.43</f>
        <v>111.7044</v>
      </c>
      <c r="J11" s="102" t="n">
        <f aca="false">I11*K11</f>
        <v>670.2264</v>
      </c>
      <c r="K11" s="102" t="n">
        <f aca="false">C11*D11</f>
        <v>6</v>
      </c>
    </row>
    <row r="12" customFormat="false" ht="15.8" hidden="false" customHeight="true" outlineLevel="0" collapsed="false">
      <c r="A12" s="104" t="s">
        <v>467</v>
      </c>
      <c r="B12" s="104"/>
      <c r="C12" s="82" t="n">
        <v>2</v>
      </c>
      <c r="D12" s="82" t="n">
        <v>3</v>
      </c>
      <c r="E12" s="83" t="n">
        <v>68</v>
      </c>
      <c r="F12" s="84" t="n">
        <f aca="false">E12*K12</f>
        <v>408</v>
      </c>
      <c r="G12" s="87" t="n">
        <f aca="false">E12+E12/100*2.42</f>
        <v>69.6456</v>
      </c>
      <c r="H12" s="84" t="n">
        <f aca="false">G12*K12</f>
        <v>417.8736</v>
      </c>
      <c r="I12" s="87" t="n">
        <f aca="false">E12+E12/100*5.59</f>
        <v>71.8012</v>
      </c>
      <c r="J12" s="105" t="n">
        <f aca="false">I12*K12</f>
        <v>430.8072</v>
      </c>
      <c r="K12" s="105" t="n">
        <f aca="false">C12*D12</f>
        <v>6</v>
      </c>
    </row>
    <row r="13" customFormat="false" ht="15.8" hidden="false" customHeight="false" outlineLevel="0" collapsed="false">
      <c r="A13" s="104"/>
      <c r="B13" s="104"/>
      <c r="C13" s="77" t="n">
        <v>2</v>
      </c>
      <c r="D13" s="77" t="n">
        <v>6</v>
      </c>
      <c r="E13" s="78" t="n">
        <v>68</v>
      </c>
      <c r="F13" s="79" t="n">
        <f aca="false">E13*K13</f>
        <v>816</v>
      </c>
      <c r="G13" s="80" t="n">
        <f aca="false">E13+E13/100*2.42</f>
        <v>69.6456</v>
      </c>
      <c r="H13" s="79" t="n">
        <f aca="false">G13*K13</f>
        <v>835.7472</v>
      </c>
      <c r="I13" s="80" t="n">
        <f aca="false">E13+E13/100*5.59</f>
        <v>71.8012</v>
      </c>
      <c r="J13" s="79" t="n">
        <f aca="false">I13*K13</f>
        <v>861.6144</v>
      </c>
      <c r="K13" s="79" t="n">
        <f aca="false">C13*D13</f>
        <v>12</v>
      </c>
    </row>
    <row r="14" customFormat="false" ht="15.8" hidden="false" customHeight="true" outlineLevel="0" collapsed="false">
      <c r="A14" s="106" t="s">
        <v>468</v>
      </c>
      <c r="B14" s="106"/>
      <c r="C14" s="107" t="n">
        <v>1.5</v>
      </c>
      <c r="D14" s="107" t="n">
        <v>2</v>
      </c>
      <c r="E14" s="83" t="n">
        <v>43.3</v>
      </c>
      <c r="F14" s="84" t="n">
        <f aca="false">E14*K14</f>
        <v>129.9</v>
      </c>
      <c r="G14" s="87" t="n">
        <f aca="false">E14+E14/100*2.08</f>
        <v>44.20064</v>
      </c>
      <c r="H14" s="84" t="n">
        <f aca="false">G14*K14</f>
        <v>132.60192</v>
      </c>
      <c r="I14" s="87" t="n">
        <f aca="false">E14+E14/100*3.92</f>
        <v>44.99736</v>
      </c>
      <c r="J14" s="84" t="n">
        <f aca="false">I14*K14</f>
        <v>134.99208</v>
      </c>
      <c r="K14" s="84" t="n">
        <f aca="false">C14*D14</f>
        <v>3</v>
      </c>
    </row>
    <row r="15" customFormat="false" ht="15.8" hidden="false" customHeight="false" outlineLevel="0" collapsed="false">
      <c r="A15" s="106"/>
      <c r="B15" s="106"/>
      <c r="C15" s="107" t="n">
        <v>2</v>
      </c>
      <c r="D15" s="107" t="n">
        <v>3</v>
      </c>
      <c r="E15" s="83" t="n">
        <v>43.3</v>
      </c>
      <c r="F15" s="84" t="n">
        <f aca="false">E15*K15</f>
        <v>259.8</v>
      </c>
      <c r="G15" s="87" t="n">
        <f aca="false">E15+E15/100*2.08</f>
        <v>44.20064</v>
      </c>
      <c r="H15" s="84" t="n">
        <f aca="false">G15*K15</f>
        <v>265.20384</v>
      </c>
      <c r="I15" s="87" t="n">
        <f aca="false">E15+E15/100*3.92</f>
        <v>44.99736</v>
      </c>
      <c r="J15" s="84" t="n">
        <f aca="false">I15*K15</f>
        <v>269.98416</v>
      </c>
      <c r="K15" s="84" t="n">
        <f aca="false">C15*D15</f>
        <v>6</v>
      </c>
    </row>
    <row r="16" customFormat="false" ht="15.8" hidden="false" customHeight="false" outlineLevel="0" collapsed="false">
      <c r="A16" s="106"/>
      <c r="B16" s="106"/>
      <c r="C16" s="98" t="n">
        <v>2</v>
      </c>
      <c r="D16" s="98" t="n">
        <v>6</v>
      </c>
      <c r="E16" s="108" t="n">
        <v>43.3</v>
      </c>
      <c r="F16" s="88" t="n">
        <f aca="false">E16*K16</f>
        <v>519.6</v>
      </c>
      <c r="G16" s="109" t="n">
        <f aca="false">E16+E16/100*2.08</f>
        <v>44.20064</v>
      </c>
      <c r="H16" s="88" t="n">
        <f aca="false">G16*K16</f>
        <v>530.40768</v>
      </c>
      <c r="I16" s="109" t="n">
        <f aca="false">E16+E16/100*3.92</f>
        <v>44.99736</v>
      </c>
      <c r="J16" s="88" t="n">
        <f aca="false">I16*K16</f>
        <v>539.96832</v>
      </c>
      <c r="K16" s="88" t="n">
        <f aca="false">C16*D16</f>
        <v>12</v>
      </c>
    </row>
    <row r="17" customFormat="false" ht="15.8" hidden="false" customHeight="false" outlineLevel="0" collapsed="false">
      <c r="A17" s="81" t="s">
        <v>469</v>
      </c>
      <c r="B17" s="81"/>
      <c r="C17" s="94" t="n">
        <v>2</v>
      </c>
      <c r="D17" s="94" t="n">
        <v>3</v>
      </c>
      <c r="E17" s="95" t="n">
        <v>86</v>
      </c>
      <c r="F17" s="96" t="n">
        <f aca="false">E17*K17</f>
        <v>516</v>
      </c>
      <c r="G17" s="97" t="n">
        <f aca="false">E17+E17/100*1.86</f>
        <v>87.5996</v>
      </c>
      <c r="H17" s="96" t="n">
        <f aca="false">G17*K17</f>
        <v>525.5976</v>
      </c>
      <c r="I17" s="97" t="n">
        <f aca="false">E17+E17/100*4.88</f>
        <v>90.1968</v>
      </c>
      <c r="J17" s="96" t="n">
        <f aca="false">I17*K17</f>
        <v>541.1808</v>
      </c>
      <c r="K17" s="96" t="n">
        <f aca="false">C17*D17</f>
        <v>6</v>
      </c>
    </row>
    <row r="18" customFormat="false" ht="15.8" hidden="false" customHeight="false" outlineLevel="0" collapsed="false">
      <c r="A18" s="81"/>
      <c r="B18" s="81"/>
      <c r="C18" s="98" t="n">
        <v>2</v>
      </c>
      <c r="D18" s="98" t="n">
        <v>6</v>
      </c>
      <c r="E18" s="108" t="n">
        <v>86</v>
      </c>
      <c r="F18" s="88" t="n">
        <f aca="false">E18*K18</f>
        <v>1032</v>
      </c>
      <c r="G18" s="109" t="n">
        <f aca="false">E18+E18/100*1.86</f>
        <v>87.5996</v>
      </c>
      <c r="H18" s="88" t="n">
        <f aca="false">G18*K18</f>
        <v>1051.1952</v>
      </c>
      <c r="I18" s="109" t="n">
        <f aca="false">E18+E18/100*4.88</f>
        <v>90.1968</v>
      </c>
      <c r="J18" s="88" t="n">
        <f aca="false">I18*K18</f>
        <v>1082.3616</v>
      </c>
      <c r="K18" s="88" t="n">
        <f aca="false">C18*D18</f>
        <v>12</v>
      </c>
    </row>
    <row r="19" customFormat="false" ht="15.8" hidden="false" customHeight="false" outlineLevel="0" collapsed="false">
      <c r="A19" s="81" t="s">
        <v>470</v>
      </c>
      <c r="B19" s="81"/>
      <c r="C19" s="94" t="n">
        <v>2</v>
      </c>
      <c r="D19" s="94" t="n">
        <v>6</v>
      </c>
      <c r="E19" s="95" t="n">
        <v>55</v>
      </c>
      <c r="F19" s="96" t="n">
        <f aca="false">E19*K19</f>
        <v>660</v>
      </c>
      <c r="G19" s="97" t="n">
        <f aca="false">E19+E19/100*1.81</f>
        <v>55.9955</v>
      </c>
      <c r="H19" s="96" t="n">
        <f aca="false">G19*K19</f>
        <v>671.946</v>
      </c>
      <c r="I19" s="97" t="n">
        <f aca="false">E19+E19/100*4.54</f>
        <v>57.497</v>
      </c>
      <c r="J19" s="96" t="n">
        <f aca="false">I19*K19</f>
        <v>689.964</v>
      </c>
      <c r="K19" s="96" t="n">
        <f aca="false">C19*D19</f>
        <v>12</v>
      </c>
    </row>
    <row r="20" customFormat="false" ht="15.8" hidden="false" customHeight="false" outlineLevel="0" collapsed="false">
      <c r="A20" s="81"/>
      <c r="B20" s="81"/>
      <c r="C20" s="77" t="n">
        <v>2</v>
      </c>
      <c r="D20" s="77" t="n">
        <v>3</v>
      </c>
      <c r="E20" s="78" t="n">
        <v>55</v>
      </c>
      <c r="F20" s="79" t="n">
        <f aca="false">E20*K20</f>
        <v>330</v>
      </c>
      <c r="G20" s="80" t="n">
        <f aca="false">E20+E20/100*1.81</f>
        <v>55.9955</v>
      </c>
      <c r="H20" s="79" t="n">
        <f aca="false">G20*K20</f>
        <v>335.973</v>
      </c>
      <c r="I20" s="80" t="n">
        <f aca="false">E20+E20/100*4.54</f>
        <v>57.497</v>
      </c>
      <c r="J20" s="79" t="n">
        <f aca="false">I20*K20</f>
        <v>344.982</v>
      </c>
      <c r="K20" s="79" t="n">
        <f aca="false">C20*D20</f>
        <v>6</v>
      </c>
    </row>
    <row r="21" customFormat="false" ht="15.8" hidden="false" customHeight="false" outlineLevel="0" collapsed="false">
      <c r="A21" s="89" t="s">
        <v>471</v>
      </c>
      <c r="B21" s="89"/>
      <c r="C21" s="94" t="n">
        <v>2</v>
      </c>
      <c r="D21" s="94" t="n">
        <v>6</v>
      </c>
      <c r="E21" s="95" t="n">
        <v>36</v>
      </c>
      <c r="F21" s="96" t="n">
        <f aca="false">E21*K21</f>
        <v>432</v>
      </c>
      <c r="G21" s="97" t="n">
        <f aca="false">E21+E21/100*1.95</f>
        <v>36.702</v>
      </c>
      <c r="H21" s="96" t="n">
        <f aca="false">G21*K21</f>
        <v>440.424</v>
      </c>
      <c r="I21" s="97" t="n">
        <f aca="false">E21+E21/100*5.29</f>
        <v>37.9044</v>
      </c>
      <c r="J21" s="96" t="n">
        <f aca="false">I21*K21</f>
        <v>454.8528</v>
      </c>
      <c r="K21" s="96" t="n">
        <f aca="false">C21*D21</f>
        <v>12</v>
      </c>
    </row>
    <row r="22" customFormat="false" ht="15.8" hidden="false" customHeight="false" outlineLevel="0" collapsed="false">
      <c r="A22" s="89"/>
      <c r="B22" s="89"/>
      <c r="C22" s="77" t="n">
        <v>2</v>
      </c>
      <c r="D22" s="77" t="n">
        <v>3</v>
      </c>
      <c r="E22" s="78" t="n">
        <v>36</v>
      </c>
      <c r="F22" s="79" t="n">
        <f aca="false">E22*K22</f>
        <v>216</v>
      </c>
      <c r="G22" s="80" t="n">
        <f aca="false">E22+E22/100*1.95</f>
        <v>36.702</v>
      </c>
      <c r="H22" s="79" t="n">
        <f aca="false">G22*K22</f>
        <v>220.212</v>
      </c>
      <c r="I22" s="80" t="n">
        <f aca="false">E22+E22/100*5.29</f>
        <v>37.9044</v>
      </c>
      <c r="J22" s="79" t="n">
        <f aca="false">I22*K22</f>
        <v>227.4264</v>
      </c>
      <c r="K22" s="79" t="n">
        <f aca="false">C22*D22</f>
        <v>6</v>
      </c>
    </row>
    <row r="23" customFormat="false" ht="15.8" hidden="false" customHeight="false" outlineLevel="0" collapsed="false">
      <c r="A23" s="110" t="s">
        <v>472</v>
      </c>
      <c r="B23" s="111"/>
      <c r="C23" s="112" t="n">
        <v>1</v>
      </c>
      <c r="D23" s="112" t="n">
        <v>2</v>
      </c>
      <c r="E23" s="101" t="n">
        <v>196</v>
      </c>
      <c r="F23" s="102" t="n">
        <f aca="false">E23*K23</f>
        <v>392</v>
      </c>
      <c r="G23" s="103" t="n">
        <f aca="false">E23+E23/100*1.02</f>
        <v>197.9992</v>
      </c>
      <c r="H23" s="102" t="n">
        <f aca="false">G23*K23</f>
        <v>395.9984</v>
      </c>
      <c r="I23" s="103" t="n">
        <f aca="false">E23+E23/100*1.99</f>
        <v>199.9004</v>
      </c>
      <c r="J23" s="113" t="n">
        <f aca="false">I23*K23</f>
        <v>399.8008</v>
      </c>
      <c r="K23" s="113" t="n">
        <f aca="false">C23*D23</f>
        <v>2</v>
      </c>
    </row>
    <row r="24" customFormat="false" ht="15.8" hidden="false" customHeight="false" outlineLevel="0" collapsed="false">
      <c r="A24" s="89" t="s">
        <v>473</v>
      </c>
      <c r="B24" s="89"/>
      <c r="C24" s="94" t="n">
        <v>0.38</v>
      </c>
      <c r="D24" s="94" t="n">
        <v>2</v>
      </c>
      <c r="E24" s="95" t="n">
        <v>120</v>
      </c>
      <c r="F24" s="96" t="n">
        <f aca="false">E24*K24</f>
        <v>91.2</v>
      </c>
      <c r="G24" s="97" t="n">
        <f aca="false">E24+E24/100*1</f>
        <v>121.2</v>
      </c>
      <c r="H24" s="96" t="n">
        <f aca="false">G24*K24</f>
        <v>92.112</v>
      </c>
      <c r="I24" s="97" t="n">
        <f aca="false">E24+E24/100*2.33</f>
        <v>122.796</v>
      </c>
      <c r="J24" s="96" t="n">
        <f aca="false">I24*K24</f>
        <v>93.32496</v>
      </c>
      <c r="K24" s="96" t="n">
        <f aca="false">C24*D24</f>
        <v>0.76</v>
      </c>
    </row>
    <row r="25" customFormat="false" ht="15.8" hidden="false" customHeight="false" outlineLevel="0" collapsed="false">
      <c r="A25" s="89"/>
      <c r="B25" s="89"/>
      <c r="C25" s="114" t="n">
        <v>0.64</v>
      </c>
      <c r="D25" s="114" t="n">
        <v>2</v>
      </c>
      <c r="E25" s="83" t="n">
        <v>120</v>
      </c>
      <c r="F25" s="84" t="n">
        <f aca="false">E25*K25</f>
        <v>153.6</v>
      </c>
      <c r="G25" s="87" t="n">
        <f aca="false">E25+E25/100*1</f>
        <v>121.2</v>
      </c>
      <c r="H25" s="84" t="n">
        <f aca="false">G25*K25</f>
        <v>155.136</v>
      </c>
      <c r="I25" s="87" t="n">
        <f aca="false">E25+E25/100*2.33</f>
        <v>122.796</v>
      </c>
      <c r="J25" s="84" t="n">
        <f aca="false">I25*K25</f>
        <v>157.17888</v>
      </c>
      <c r="K25" s="84" t="n">
        <f aca="false">C25*D25</f>
        <v>1.28</v>
      </c>
    </row>
    <row r="26" customFormat="false" ht="15.8" hidden="false" customHeight="false" outlineLevel="0" collapsed="false">
      <c r="A26" s="89"/>
      <c r="B26" s="89"/>
      <c r="C26" s="77" t="n">
        <v>0.5</v>
      </c>
      <c r="D26" s="77" t="n">
        <v>2</v>
      </c>
      <c r="E26" s="108" t="n">
        <v>120</v>
      </c>
      <c r="F26" s="88" t="n">
        <f aca="false">E26*K26</f>
        <v>120</v>
      </c>
      <c r="G26" s="80" t="n">
        <f aca="false">E26+E26/100*1</f>
        <v>121.2</v>
      </c>
      <c r="H26" s="79" t="n">
        <f aca="false">G26*K26</f>
        <v>121.2</v>
      </c>
      <c r="I26" s="80" t="n">
        <f aca="false">E26+E26/100*2.33</f>
        <v>122.796</v>
      </c>
      <c r="J26" s="88" t="n">
        <f aca="false">I26*K26</f>
        <v>122.796</v>
      </c>
      <c r="K26" s="88" t="n">
        <f aca="false">C26*D26</f>
        <v>1</v>
      </c>
    </row>
    <row r="27" customFormat="false" ht="15.8" hidden="false" customHeight="false" outlineLevel="0" collapsed="false">
      <c r="A27" s="89" t="s">
        <v>473</v>
      </c>
      <c r="B27" s="89"/>
      <c r="C27" s="114" t="n">
        <v>1</v>
      </c>
      <c r="D27" s="114" t="n">
        <v>2</v>
      </c>
      <c r="E27" s="83" t="n">
        <v>115</v>
      </c>
      <c r="F27" s="86" t="n">
        <f aca="false">E27*K27</f>
        <v>230</v>
      </c>
      <c r="G27" s="85" t="n">
        <f aca="false">E27+E27/100*1.09</f>
        <v>116.2535</v>
      </c>
      <c r="H27" s="86" t="n">
        <f aca="false">G27*K27</f>
        <v>232.507</v>
      </c>
      <c r="I27" s="85" t="n">
        <f aca="false">E27+E27/100*3.13</f>
        <v>118.5995</v>
      </c>
      <c r="J27" s="86" t="n">
        <f aca="false">I27*K27</f>
        <v>237.199</v>
      </c>
      <c r="K27" s="86" t="n">
        <f aca="false">C27*D27</f>
        <v>2</v>
      </c>
    </row>
    <row r="28" customFormat="false" ht="15.8" hidden="false" customHeight="false" outlineLevel="0" collapsed="false">
      <c r="A28" s="89"/>
      <c r="B28" s="89"/>
      <c r="C28" s="114" t="n">
        <v>1.5</v>
      </c>
      <c r="D28" s="114" t="n">
        <v>2</v>
      </c>
      <c r="E28" s="83" t="n">
        <v>115</v>
      </c>
      <c r="F28" s="86" t="n">
        <f aca="false">E28*K28</f>
        <v>345</v>
      </c>
      <c r="G28" s="85" t="n">
        <f aca="false">E28+E28/100*1.09</f>
        <v>116.2535</v>
      </c>
      <c r="H28" s="86" t="n">
        <f aca="false">G28*K28</f>
        <v>348.7605</v>
      </c>
      <c r="I28" s="85" t="n">
        <f aca="false">E28+E28/100*3.13</f>
        <v>118.5995</v>
      </c>
      <c r="J28" s="86" t="n">
        <f aca="false">I28*K28</f>
        <v>355.7985</v>
      </c>
      <c r="K28" s="86" t="n">
        <f aca="false">C28*D28</f>
        <v>3</v>
      </c>
    </row>
    <row r="29" customFormat="false" ht="15.8" hidden="false" customHeight="false" outlineLevel="0" collapsed="false">
      <c r="A29" s="89"/>
      <c r="B29" s="89"/>
      <c r="C29" s="98" t="n">
        <v>2</v>
      </c>
      <c r="D29" s="98" t="n">
        <v>3</v>
      </c>
      <c r="E29" s="108" t="n">
        <v>115</v>
      </c>
      <c r="F29" s="88" t="n">
        <f aca="false">E29*K29</f>
        <v>690</v>
      </c>
      <c r="G29" s="80" t="n">
        <f aca="false">E29+E29/100*1.09</f>
        <v>116.2535</v>
      </c>
      <c r="H29" s="88" t="n">
        <f aca="false">G29*K29</f>
        <v>697.521</v>
      </c>
      <c r="I29" s="80" t="n">
        <f aca="false">E29+E29/100*3.13</f>
        <v>118.5995</v>
      </c>
      <c r="J29" s="88" t="n">
        <f aca="false">I29*K29</f>
        <v>711.597</v>
      </c>
      <c r="K29" s="88" t="n">
        <f aca="false">C29*D29</f>
        <v>6</v>
      </c>
    </row>
    <row r="30" customFormat="false" ht="15.8" hidden="false" customHeight="false" outlineLevel="0" collapsed="false">
      <c r="A30" s="115" t="s">
        <v>474</v>
      </c>
      <c r="B30" s="115"/>
      <c r="C30" s="107" t="n">
        <v>0.38</v>
      </c>
      <c r="D30" s="107" t="n">
        <v>2</v>
      </c>
      <c r="E30" s="83" t="n">
        <v>67.5</v>
      </c>
      <c r="F30" s="84" t="n">
        <f aca="false">E30*K30</f>
        <v>51.3</v>
      </c>
      <c r="G30" s="93" t="n">
        <f aca="false">E30+E30/100*2.3</f>
        <v>69.0525</v>
      </c>
      <c r="H30" s="92" t="n">
        <f aca="false">G30*K30</f>
        <v>52.4799</v>
      </c>
      <c r="I30" s="87" t="n">
        <f aca="false">E30+E30/100*5.03</f>
        <v>70.89525</v>
      </c>
      <c r="J30" s="84" t="n">
        <f aca="false">I30*K30</f>
        <v>53.88039</v>
      </c>
      <c r="K30" s="84" t="n">
        <f aca="false">C30*D30</f>
        <v>0.76</v>
      </c>
    </row>
    <row r="31" customFormat="false" ht="15.8" hidden="false" customHeight="false" outlineLevel="0" collapsed="false">
      <c r="A31" s="115"/>
      <c r="B31" s="115"/>
      <c r="C31" s="114" t="n">
        <v>0.5</v>
      </c>
      <c r="D31" s="114" t="n">
        <v>2</v>
      </c>
      <c r="E31" s="83" t="n">
        <v>67.5</v>
      </c>
      <c r="F31" s="84" t="n">
        <f aca="false">E31*K31</f>
        <v>67.5</v>
      </c>
      <c r="G31" s="85" t="n">
        <f aca="false">E31+E31/100*2.3</f>
        <v>69.0525</v>
      </c>
      <c r="H31" s="86" t="n">
        <f aca="false">G31*K31</f>
        <v>69.0525</v>
      </c>
      <c r="I31" s="87" t="n">
        <f aca="false">E31+E31/100*5.03</f>
        <v>70.89525</v>
      </c>
      <c r="J31" s="86" t="n">
        <f aca="false">I31*K31</f>
        <v>70.89525</v>
      </c>
      <c r="K31" s="86" t="n">
        <f aca="false">C31*D31</f>
        <v>1</v>
      </c>
    </row>
    <row r="32" customFormat="false" ht="15.8" hidden="false" customHeight="false" outlineLevel="0" collapsed="false">
      <c r="A32" s="115"/>
      <c r="B32" s="115"/>
      <c r="C32" s="114" t="n">
        <v>0.64</v>
      </c>
      <c r="D32" s="114" t="n">
        <v>2</v>
      </c>
      <c r="E32" s="83" t="n">
        <v>67.5</v>
      </c>
      <c r="F32" s="84" t="n">
        <f aca="false">E32*K32</f>
        <v>86.4</v>
      </c>
      <c r="G32" s="85" t="n">
        <f aca="false">E32+E32/100*2.3</f>
        <v>69.0525</v>
      </c>
      <c r="H32" s="86" t="n">
        <f aca="false">G32*K32</f>
        <v>88.3872</v>
      </c>
      <c r="I32" s="87" t="n">
        <f aca="false">E32+E32/100*5.03</f>
        <v>70.89525</v>
      </c>
      <c r="J32" s="86" t="n">
        <f aca="false">I32*K32</f>
        <v>90.74592</v>
      </c>
      <c r="K32" s="86" t="n">
        <f aca="false">C32*D32</f>
        <v>1.28</v>
      </c>
    </row>
    <row r="33" customFormat="false" ht="15.8" hidden="false" customHeight="false" outlineLevel="0" collapsed="false">
      <c r="A33" s="115"/>
      <c r="B33" s="115"/>
      <c r="C33" s="114" t="n">
        <v>1</v>
      </c>
      <c r="D33" s="114" t="n">
        <v>2</v>
      </c>
      <c r="E33" s="83" t="n">
        <v>67.5</v>
      </c>
      <c r="F33" s="84" t="n">
        <f aca="false">E33*K33</f>
        <v>135</v>
      </c>
      <c r="G33" s="85" t="n">
        <f aca="false">E33+E33/100*2.3</f>
        <v>69.0525</v>
      </c>
      <c r="H33" s="86" t="n">
        <f aca="false">G33*K33</f>
        <v>138.105</v>
      </c>
      <c r="I33" s="87" t="n">
        <f aca="false">E33+E33/100*5.03</f>
        <v>70.89525</v>
      </c>
      <c r="J33" s="86" t="n">
        <f aca="false">I33*K33</f>
        <v>141.7905</v>
      </c>
      <c r="K33" s="86" t="n">
        <f aca="false">C33*D33</f>
        <v>2</v>
      </c>
    </row>
    <row r="34" customFormat="false" ht="15.8" hidden="false" customHeight="false" outlineLevel="0" collapsed="false">
      <c r="A34" s="115"/>
      <c r="B34" s="115"/>
      <c r="C34" s="114" t="n">
        <v>1.5</v>
      </c>
      <c r="D34" s="114" t="n">
        <v>2</v>
      </c>
      <c r="E34" s="83" t="n">
        <v>67.5</v>
      </c>
      <c r="F34" s="84" t="n">
        <f aca="false">E34*K34</f>
        <v>202.5</v>
      </c>
      <c r="G34" s="85" t="n">
        <f aca="false">E34+E34/100*2.3</f>
        <v>69.0525</v>
      </c>
      <c r="H34" s="86" t="n">
        <f aca="false">G34*K34</f>
        <v>207.1575</v>
      </c>
      <c r="I34" s="87" t="n">
        <f aca="false">E34+E34/100*5.03</f>
        <v>70.89525</v>
      </c>
      <c r="J34" s="86" t="n">
        <f aca="false">I34*K34</f>
        <v>212.68575</v>
      </c>
      <c r="K34" s="86" t="n">
        <f aca="false">C34*D34</f>
        <v>3</v>
      </c>
    </row>
    <row r="35" customFormat="false" ht="15.8" hidden="false" customHeight="false" outlineLevel="0" collapsed="false">
      <c r="A35" s="115"/>
      <c r="B35" s="115"/>
      <c r="C35" s="77" t="n">
        <v>2</v>
      </c>
      <c r="D35" s="77" t="n">
        <v>3</v>
      </c>
      <c r="E35" s="78" t="n">
        <v>67.5</v>
      </c>
      <c r="F35" s="79" t="n">
        <f aca="false">E35*K35</f>
        <v>405</v>
      </c>
      <c r="G35" s="80" t="n">
        <f aca="false">E35+E35/100*2.3</f>
        <v>69.0525</v>
      </c>
      <c r="H35" s="79" t="n">
        <f aca="false">G35*K35</f>
        <v>414.315</v>
      </c>
      <c r="I35" s="80" t="n">
        <f aca="false">E35+E35/100*5.03</f>
        <v>70.89525</v>
      </c>
      <c r="J35" s="79" t="n">
        <f aca="false">I35*K35</f>
        <v>425.3715</v>
      </c>
      <c r="K35" s="79" t="n">
        <f aca="false">C35*D35</f>
        <v>6</v>
      </c>
    </row>
    <row r="36" customFormat="false" ht="15.8" hidden="false" customHeight="false" outlineLevel="0" collapsed="false">
      <c r="A36" s="110" t="s">
        <v>474</v>
      </c>
      <c r="B36" s="111"/>
      <c r="C36" s="98" t="n">
        <v>1</v>
      </c>
      <c r="D36" s="98" t="n">
        <v>2</v>
      </c>
      <c r="E36" s="108" t="n">
        <v>61</v>
      </c>
      <c r="F36" s="88" t="n">
        <f aca="false">E36*K36</f>
        <v>122</v>
      </c>
      <c r="G36" s="109" t="n">
        <f aca="false">E36+E36/100*2.05</f>
        <v>62.2505</v>
      </c>
      <c r="H36" s="88" t="n">
        <f aca="false">G36*K36</f>
        <v>124.501</v>
      </c>
      <c r="I36" s="109" t="n">
        <f aca="false">E36+E36/100*6.89</f>
        <v>65.2029</v>
      </c>
      <c r="J36" s="88" t="n">
        <f aca="false">I36*K36</f>
        <v>130.4058</v>
      </c>
      <c r="K36" s="88" t="n">
        <f aca="false">C36*D36</f>
        <v>2</v>
      </c>
    </row>
    <row r="38" customFormat="false" ht="12.8" hidden="false" customHeight="false" outlineLevel="0" collapsed="false">
      <c r="A38" s="116"/>
      <c r="B38" s="116"/>
      <c r="C38" s="116"/>
      <c r="D38" s="116"/>
      <c r="E38" s="116"/>
      <c r="F38" s="116"/>
      <c r="G38" s="116"/>
      <c r="H38" s="116"/>
      <c r="J38" s="12" t="s">
        <v>24</v>
      </c>
      <c r="K38" s="13"/>
    </row>
  </sheetData>
  <sheetProtection sheet="true" objects="true" scenarios="true"/>
  <mergeCells count="16">
    <mergeCell ref="A1:B1"/>
    <mergeCell ref="A2:H2"/>
    <mergeCell ref="A3:B3"/>
    <mergeCell ref="A4:B5"/>
    <mergeCell ref="A6:B7"/>
    <mergeCell ref="A8:B8"/>
    <mergeCell ref="A9:B10"/>
    <mergeCell ref="A11:B11"/>
    <mergeCell ref="A12:B13"/>
    <mergeCell ref="A14:B16"/>
    <mergeCell ref="A17:B18"/>
    <mergeCell ref="A19:B20"/>
    <mergeCell ref="A21:B22"/>
    <mergeCell ref="A24:B26"/>
    <mergeCell ref="A27:B29"/>
    <mergeCell ref="A30:B35"/>
  </mergeCells>
  <hyperlinks>
    <hyperlink ref="J2" location="ОГЛАВЛЕНИЕ " display="К ОГЛАВЛЕНИЮ ПРАЙС-ЛИСТА"/>
    <hyperlink ref="J38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M23" activeCellId="1" sqref="H20:H21 M23"/>
    </sheetView>
  </sheetViews>
  <sheetFormatPr defaultRowHeight="12.8" zeroHeight="false" outlineLevelRow="0" outlineLevelCol="0"/>
  <cols>
    <col collapsed="false" customWidth="true" hidden="false" outlineLevel="0" max="1025" min="1" style="0" width="14.38"/>
  </cols>
  <sheetData>
    <row r="1" customFormat="false" ht="111.75" hidden="false" customHeight="true" outlineLevel="0" collapsed="false">
      <c r="A1" s="72" t="s">
        <v>475</v>
      </c>
      <c r="B1" s="72"/>
      <c r="C1" s="73" t="s">
        <v>454</v>
      </c>
      <c r="D1" s="73" t="s">
        <v>455</v>
      </c>
      <c r="E1" s="74" t="s">
        <v>476</v>
      </c>
      <c r="F1" s="73" t="s">
        <v>477</v>
      </c>
      <c r="G1" s="74" t="s">
        <v>478</v>
      </c>
      <c r="H1" s="73" t="s">
        <v>477</v>
      </c>
      <c r="I1" s="74" t="s">
        <v>479</v>
      </c>
    </row>
    <row r="2" customFormat="false" ht="15.8" hidden="false" customHeight="false" outlineLevel="0" collapsed="false">
      <c r="A2" s="117" t="s">
        <v>480</v>
      </c>
      <c r="B2" s="117"/>
      <c r="C2" s="117"/>
      <c r="D2" s="117"/>
      <c r="E2" s="117"/>
      <c r="F2" s="117"/>
      <c r="H2" s="12" t="s">
        <v>24</v>
      </c>
      <c r="I2" s="13"/>
    </row>
    <row r="3" customFormat="false" ht="14.65" hidden="false" customHeight="false" outlineLevel="0" collapsed="false">
      <c r="A3" s="118" t="s">
        <v>481</v>
      </c>
      <c r="B3" s="118"/>
      <c r="C3" s="119" t="n">
        <v>0.2</v>
      </c>
      <c r="D3" s="119" t="n">
        <v>50</v>
      </c>
      <c r="E3" s="120" t="n">
        <v>45</v>
      </c>
      <c r="F3" s="119" t="n">
        <f aca="false">E3*I3</f>
        <v>450</v>
      </c>
      <c r="G3" s="120" t="n">
        <f aca="false">E3+E3/100*5</f>
        <v>47.25</v>
      </c>
      <c r="H3" s="119" t="n">
        <f aca="false">G3*I3</f>
        <v>472.5</v>
      </c>
      <c r="I3" s="119" t="n">
        <f aca="false">C3*D3</f>
        <v>10</v>
      </c>
    </row>
    <row r="4" customFormat="false" ht="14.65" hidden="false" customHeight="false" outlineLevel="0" collapsed="false">
      <c r="A4" s="118" t="s">
        <v>481</v>
      </c>
      <c r="B4" s="118"/>
      <c r="C4" s="119" t="n">
        <v>0.3</v>
      </c>
      <c r="D4" s="119" t="n">
        <v>50</v>
      </c>
      <c r="E4" s="120" t="n">
        <v>45</v>
      </c>
      <c r="F4" s="119" t="n">
        <f aca="false">E4*I4</f>
        <v>675</v>
      </c>
      <c r="G4" s="120" t="n">
        <f aca="false">E4+E4/100*5</f>
        <v>47.25</v>
      </c>
      <c r="H4" s="119" t="n">
        <f aca="false">G4*I4</f>
        <v>708.75</v>
      </c>
      <c r="I4" s="119" t="n">
        <f aca="false">C4*D4</f>
        <v>15</v>
      </c>
    </row>
    <row r="5" customFormat="false" ht="14.65" hidden="false" customHeight="false" outlineLevel="0" collapsed="false">
      <c r="A5" s="118" t="s">
        <v>481</v>
      </c>
      <c r="B5" s="118"/>
      <c r="C5" s="119" t="n">
        <v>0.35</v>
      </c>
      <c r="D5" s="119" t="n">
        <v>50</v>
      </c>
      <c r="E5" s="120" t="n">
        <v>45</v>
      </c>
      <c r="F5" s="119" t="n">
        <f aca="false">E5*I5</f>
        <v>787.5</v>
      </c>
      <c r="G5" s="120" t="n">
        <f aca="false">E5+E5/100*5</f>
        <v>47.25</v>
      </c>
      <c r="H5" s="119" t="n">
        <f aca="false">G5*I5</f>
        <v>826.875</v>
      </c>
      <c r="I5" s="119" t="n">
        <f aca="false">C5*D5</f>
        <v>17.5</v>
      </c>
    </row>
    <row r="6" customFormat="false" ht="14.65" hidden="false" customHeight="false" outlineLevel="0" collapsed="false">
      <c r="A6" s="118" t="s">
        <v>481</v>
      </c>
      <c r="B6" s="118"/>
      <c r="C6" s="119" t="n">
        <v>0.5</v>
      </c>
      <c r="D6" s="119" t="n">
        <v>50</v>
      </c>
      <c r="E6" s="120" t="n">
        <v>45</v>
      </c>
      <c r="F6" s="119" t="n">
        <f aca="false">E6*I6</f>
        <v>1125</v>
      </c>
      <c r="G6" s="120" t="n">
        <f aca="false">E6+E6/100*5</f>
        <v>47.25</v>
      </c>
      <c r="H6" s="119" t="n">
        <f aca="false">G6*I6</f>
        <v>1181.25</v>
      </c>
      <c r="I6" s="119" t="n">
        <f aca="false">C6*D6</f>
        <v>25</v>
      </c>
    </row>
    <row r="7" customFormat="false" ht="14.65" hidden="false" customHeight="false" outlineLevel="0" collapsed="false">
      <c r="A7" s="118" t="s">
        <v>481</v>
      </c>
      <c r="B7" s="118"/>
      <c r="C7" s="119" t="n">
        <v>1</v>
      </c>
      <c r="D7" s="119" t="n">
        <v>50</v>
      </c>
      <c r="E7" s="120" t="n">
        <v>45</v>
      </c>
      <c r="F7" s="119" t="n">
        <f aca="false">E7*I7</f>
        <v>2250</v>
      </c>
      <c r="G7" s="120" t="n">
        <f aca="false">E7+E7/100*5</f>
        <v>47.25</v>
      </c>
      <c r="H7" s="119" t="n">
        <f aca="false">G7*I7</f>
        <v>2362.5</v>
      </c>
      <c r="I7" s="119" t="n">
        <f aca="false">C7*D7</f>
        <v>50</v>
      </c>
    </row>
    <row r="8" customFormat="false" ht="14.65" hidden="false" customHeight="false" outlineLevel="0" collapsed="false">
      <c r="A8" s="118" t="s">
        <v>481</v>
      </c>
      <c r="B8" s="118"/>
      <c r="C8" s="119" t="n">
        <v>1.5</v>
      </c>
      <c r="D8" s="119" t="n">
        <v>50</v>
      </c>
      <c r="E8" s="120" t="n">
        <v>45</v>
      </c>
      <c r="F8" s="119" t="n">
        <f aca="false">E8*I8</f>
        <v>3375</v>
      </c>
      <c r="G8" s="120" t="n">
        <f aca="false">E8+E8/100*5</f>
        <v>47.25</v>
      </c>
      <c r="H8" s="119" t="n">
        <f aca="false">G8*I8</f>
        <v>3543.75</v>
      </c>
      <c r="I8" s="119" t="n">
        <f aca="false">C8*D8</f>
        <v>75</v>
      </c>
    </row>
    <row r="9" customFormat="false" ht="14.65" hidden="false" customHeight="false" outlineLevel="0" collapsed="false">
      <c r="A9" s="118" t="s">
        <v>465</v>
      </c>
      <c r="B9" s="118"/>
      <c r="C9" s="119" t="n">
        <v>1</v>
      </c>
      <c r="D9" s="119" t="n">
        <v>15</v>
      </c>
      <c r="E9" s="120" t="n">
        <v>66</v>
      </c>
      <c r="F9" s="119" t="n">
        <f aca="false">E9*I9</f>
        <v>990</v>
      </c>
      <c r="G9" s="120" t="n">
        <f aca="false">E9+E9/100*5</f>
        <v>69.3</v>
      </c>
      <c r="H9" s="119" t="n">
        <f aca="false">G9*I9</f>
        <v>1039.5</v>
      </c>
      <c r="I9" s="119" t="n">
        <f aca="false">C9*D9</f>
        <v>15</v>
      </c>
    </row>
    <row r="10" customFormat="false" ht="14.65" hidden="false" customHeight="false" outlineLevel="0" collapsed="false">
      <c r="A10" s="118" t="s">
        <v>465</v>
      </c>
      <c r="B10" s="118"/>
      <c r="C10" s="119" t="n">
        <v>1.5</v>
      </c>
      <c r="D10" s="119" t="n">
        <v>15</v>
      </c>
      <c r="E10" s="120" t="n">
        <v>66</v>
      </c>
      <c r="F10" s="119" t="n">
        <f aca="false">E10*I10</f>
        <v>1485</v>
      </c>
      <c r="G10" s="120" t="n">
        <f aca="false">E10+E10/100*5</f>
        <v>69.3</v>
      </c>
      <c r="H10" s="119" t="n">
        <f aca="false">G10*I10</f>
        <v>1559.25</v>
      </c>
      <c r="I10" s="119" t="n">
        <f aca="false">C10*D10</f>
        <v>22.5</v>
      </c>
    </row>
    <row r="11" customFormat="false" ht="14.65" hidden="false" customHeight="false" outlineLevel="0" collapsed="false">
      <c r="A11" s="118" t="s">
        <v>465</v>
      </c>
      <c r="B11" s="118"/>
      <c r="C11" s="119" t="n">
        <v>2</v>
      </c>
      <c r="D11" s="119" t="n">
        <v>15</v>
      </c>
      <c r="E11" s="120" t="n">
        <v>66</v>
      </c>
      <c r="F11" s="119" t="n">
        <f aca="false">E11*I11</f>
        <v>1980</v>
      </c>
      <c r="G11" s="120" t="n">
        <f aca="false">E11+E11/100*5</f>
        <v>69.3</v>
      </c>
      <c r="H11" s="119" t="n">
        <f aca="false">G11*I11</f>
        <v>2079</v>
      </c>
      <c r="I11" s="119" t="n">
        <f aca="false">C11*D11</f>
        <v>30</v>
      </c>
    </row>
    <row r="12" customFormat="false" ht="15.8" hidden="false" customHeight="false" outlineLevel="0" collapsed="false">
      <c r="A12" s="121" t="s">
        <v>482</v>
      </c>
      <c r="B12" s="121"/>
      <c r="C12" s="121"/>
      <c r="D12" s="121"/>
      <c r="E12" s="121"/>
      <c r="F12" s="121"/>
      <c r="G12" s="121"/>
      <c r="H12" s="121"/>
      <c r="I12" s="121"/>
    </row>
    <row r="13" customFormat="false" ht="14.65" hidden="false" customHeight="false" outlineLevel="0" collapsed="false">
      <c r="A13" s="122" t="s">
        <v>483</v>
      </c>
      <c r="B13" s="122"/>
      <c r="C13" s="123" t="n">
        <v>1</v>
      </c>
      <c r="D13" s="123" t="n">
        <v>15</v>
      </c>
      <c r="E13" s="124" t="n">
        <v>100</v>
      </c>
      <c r="F13" s="123" t="n">
        <f aca="false">E13*I13</f>
        <v>1500</v>
      </c>
      <c r="G13" s="124" t="n">
        <f aca="false">E13+E13/100*5</f>
        <v>105</v>
      </c>
      <c r="H13" s="123" t="n">
        <f aca="false">G13*I13</f>
        <v>1575</v>
      </c>
      <c r="I13" s="123" t="n">
        <f aca="false">C13*D13</f>
        <v>15</v>
      </c>
    </row>
    <row r="14" customFormat="false" ht="14.65" hidden="false" customHeight="false" outlineLevel="0" collapsed="false">
      <c r="A14" s="122" t="s">
        <v>484</v>
      </c>
      <c r="B14" s="122"/>
      <c r="C14" s="123" t="n">
        <v>1</v>
      </c>
      <c r="D14" s="123" t="n">
        <v>15</v>
      </c>
      <c r="E14" s="124" t="n">
        <v>100</v>
      </c>
      <c r="F14" s="123" t="n">
        <f aca="false">E14*I14</f>
        <v>1500</v>
      </c>
      <c r="G14" s="124" t="n">
        <f aca="false">E14+E14/100*5</f>
        <v>105</v>
      </c>
      <c r="H14" s="123" t="n">
        <f aca="false">G14*I14</f>
        <v>1575</v>
      </c>
      <c r="I14" s="123" t="n">
        <f aca="false">C14*D14</f>
        <v>15</v>
      </c>
    </row>
    <row r="15" customFormat="false" ht="14.65" hidden="false" customHeight="false" outlineLevel="0" collapsed="false">
      <c r="A15" s="122" t="s">
        <v>485</v>
      </c>
      <c r="B15" s="122"/>
      <c r="C15" s="123" t="n">
        <v>1</v>
      </c>
      <c r="D15" s="123" t="n">
        <v>15</v>
      </c>
      <c r="E15" s="124" t="n">
        <v>96</v>
      </c>
      <c r="F15" s="123" t="n">
        <f aca="false">E15*I15</f>
        <v>1440</v>
      </c>
      <c r="G15" s="124" t="n">
        <f aca="false">E15+E15/100*5</f>
        <v>100.8</v>
      </c>
      <c r="H15" s="123" t="n">
        <f aca="false">G15*I15</f>
        <v>1512</v>
      </c>
      <c r="I15" s="123" t="n">
        <f aca="false">C15*D15</f>
        <v>15</v>
      </c>
    </row>
    <row r="16" customFormat="false" ht="14.65" hidden="false" customHeight="false" outlineLevel="0" collapsed="false">
      <c r="A16" s="118" t="s">
        <v>486</v>
      </c>
      <c r="B16" s="118"/>
      <c r="C16" s="125" t="n">
        <v>1</v>
      </c>
      <c r="D16" s="125" t="n">
        <v>50</v>
      </c>
      <c r="E16" s="126" t="n">
        <v>106</v>
      </c>
      <c r="F16" s="125" t="n">
        <f aca="false">E16*I16</f>
        <v>5300</v>
      </c>
      <c r="G16" s="126" t="n">
        <f aca="false">E16+E16/100*5</f>
        <v>111.3</v>
      </c>
      <c r="H16" s="125" t="n">
        <f aca="false">G16*I16</f>
        <v>5565</v>
      </c>
      <c r="I16" s="125" t="n">
        <f aca="false">C16*D16</f>
        <v>50</v>
      </c>
    </row>
    <row r="17" customFormat="false" ht="14.65" hidden="false" customHeight="false" outlineLevel="0" collapsed="false">
      <c r="A17" s="118" t="s">
        <v>487</v>
      </c>
      <c r="B17" s="118"/>
      <c r="C17" s="125" t="n">
        <v>1</v>
      </c>
      <c r="D17" s="125" t="n">
        <v>50</v>
      </c>
      <c r="E17" s="126" t="n">
        <v>200</v>
      </c>
      <c r="F17" s="125" t="n">
        <f aca="false">E17*I17</f>
        <v>10000</v>
      </c>
      <c r="G17" s="126" t="n">
        <f aca="false">E17+E17/100*5</f>
        <v>210</v>
      </c>
      <c r="H17" s="125" t="n">
        <f aca="false">G17*I17</f>
        <v>10500</v>
      </c>
      <c r="I17" s="125" t="n">
        <f aca="false">C17*D17</f>
        <v>50</v>
      </c>
    </row>
    <row r="18" customFormat="false" ht="14.65" hidden="false" customHeight="false" outlineLevel="0" collapsed="false">
      <c r="A18" s="118" t="s">
        <v>481</v>
      </c>
      <c r="B18" s="118"/>
      <c r="C18" s="125" t="n">
        <v>1</v>
      </c>
      <c r="D18" s="125" t="n">
        <v>50</v>
      </c>
      <c r="E18" s="126" t="n">
        <v>75</v>
      </c>
      <c r="F18" s="125" t="n">
        <f aca="false">E18*I18</f>
        <v>3750</v>
      </c>
      <c r="G18" s="126" t="n">
        <f aca="false">E18+E18/100*5</f>
        <v>78.75</v>
      </c>
      <c r="H18" s="125" t="n">
        <f aca="false">G18*I18</f>
        <v>3937.5</v>
      </c>
      <c r="I18" s="125" t="n">
        <f aca="false">C18*D18</f>
        <v>50</v>
      </c>
    </row>
    <row r="19" customFormat="false" ht="14.65" hidden="false" customHeight="false" outlineLevel="0" collapsed="false">
      <c r="A19" s="118" t="s">
        <v>481</v>
      </c>
      <c r="B19" s="118"/>
      <c r="C19" s="125" t="n">
        <v>1.5</v>
      </c>
      <c r="D19" s="125" t="n">
        <v>50</v>
      </c>
      <c r="E19" s="126" t="n">
        <v>75</v>
      </c>
      <c r="F19" s="125" t="n">
        <f aca="false">E19*I19</f>
        <v>5625</v>
      </c>
      <c r="G19" s="126" t="n">
        <f aca="false">E19+E19/100*5</f>
        <v>78.75</v>
      </c>
      <c r="H19" s="125" t="n">
        <f aca="false">G19*I19</f>
        <v>5906.25</v>
      </c>
      <c r="I19" s="125" t="n">
        <f aca="false">C19*D19</f>
        <v>75</v>
      </c>
    </row>
    <row r="20" customFormat="false" ht="14.65" hidden="false" customHeight="false" outlineLevel="0" collapsed="false">
      <c r="A20" s="118" t="s">
        <v>488</v>
      </c>
      <c r="B20" s="118"/>
      <c r="C20" s="125" t="n">
        <v>1.5</v>
      </c>
      <c r="D20" s="125" t="n">
        <v>50</v>
      </c>
      <c r="E20" s="126" t="n">
        <v>90</v>
      </c>
      <c r="F20" s="125" t="n">
        <f aca="false">E20*I20</f>
        <v>6750</v>
      </c>
      <c r="G20" s="126" t="n">
        <f aca="false">E20+E20/100*5</f>
        <v>94.5</v>
      </c>
      <c r="H20" s="125" t="n">
        <f aca="false">G20*I20</f>
        <v>7087.5</v>
      </c>
      <c r="I20" s="125" t="n">
        <f aca="false">C20*D20</f>
        <v>75</v>
      </c>
    </row>
    <row r="21" customFormat="false" ht="14.65" hidden="false" customHeight="false" outlineLevel="0" collapsed="false">
      <c r="A21" s="118" t="s">
        <v>489</v>
      </c>
      <c r="B21" s="118"/>
      <c r="C21" s="125" t="n">
        <v>1.5</v>
      </c>
      <c r="D21" s="125" t="n">
        <v>15</v>
      </c>
      <c r="E21" s="126" t="n">
        <v>140</v>
      </c>
      <c r="F21" s="125" t="n">
        <f aca="false">E21*I21</f>
        <v>3150</v>
      </c>
      <c r="G21" s="126" t="n">
        <f aca="false">E21+E21/100*5</f>
        <v>147</v>
      </c>
      <c r="H21" s="125" t="n">
        <f aca="false">G21*I21</f>
        <v>3307.5</v>
      </c>
      <c r="I21" s="125" t="n">
        <f aca="false">C21*D21</f>
        <v>22.5</v>
      </c>
    </row>
    <row r="22" customFormat="false" ht="14.65" hidden="false" customHeight="false" outlineLevel="0" collapsed="false">
      <c r="A22" s="118" t="s">
        <v>490</v>
      </c>
      <c r="B22" s="118"/>
      <c r="C22" s="125" t="n">
        <v>1.8</v>
      </c>
      <c r="D22" s="125" t="n">
        <v>15</v>
      </c>
      <c r="E22" s="126" t="n">
        <v>160</v>
      </c>
      <c r="F22" s="125" t="n">
        <f aca="false">E22*I22</f>
        <v>4320</v>
      </c>
      <c r="G22" s="126" t="n">
        <f aca="false">E22+E22/100*5</f>
        <v>168</v>
      </c>
      <c r="H22" s="125" t="n">
        <f aca="false">G22*I22</f>
        <v>4536</v>
      </c>
      <c r="I22" s="125" t="n">
        <f aca="false">C22*D22</f>
        <v>27</v>
      </c>
    </row>
    <row r="23" customFormat="false" ht="14.65" hidden="false" customHeight="false" outlineLevel="0" collapsed="false">
      <c r="A23" s="118" t="s">
        <v>490</v>
      </c>
      <c r="B23" s="118"/>
      <c r="C23" s="125" t="n">
        <v>2</v>
      </c>
      <c r="D23" s="125" t="n">
        <v>15</v>
      </c>
      <c r="E23" s="126" t="n">
        <v>160</v>
      </c>
      <c r="F23" s="125" t="n">
        <f aca="false">E23*I23</f>
        <v>4800</v>
      </c>
      <c r="G23" s="126" t="n">
        <f aca="false">E23+E23/100*5</f>
        <v>168</v>
      </c>
      <c r="H23" s="125" t="n">
        <f aca="false">G23*I23</f>
        <v>5040</v>
      </c>
      <c r="I23" s="125" t="n">
        <f aca="false">C23*D23</f>
        <v>30</v>
      </c>
    </row>
    <row r="24" customFormat="false" ht="15.8" hidden="false" customHeight="false" outlineLevel="0" collapsed="false">
      <c r="A24" s="127" t="s">
        <v>491</v>
      </c>
      <c r="B24" s="127"/>
      <c r="C24" s="127"/>
      <c r="D24" s="127"/>
      <c r="E24" s="127"/>
      <c r="F24" s="127"/>
      <c r="G24" s="127"/>
      <c r="H24" s="127"/>
      <c r="I24" s="127"/>
    </row>
    <row r="25" customFormat="false" ht="14.65" hidden="false" customHeight="false" outlineLevel="0" collapsed="false">
      <c r="A25" s="118" t="s">
        <v>488</v>
      </c>
      <c r="B25" s="118"/>
      <c r="C25" s="125" t="n">
        <v>1.5</v>
      </c>
      <c r="D25" s="125" t="n">
        <v>10</v>
      </c>
      <c r="E25" s="125" t="n">
        <v>90</v>
      </c>
      <c r="F25" s="126" t="n">
        <f aca="false">E25*I25</f>
        <v>1350</v>
      </c>
      <c r="G25" s="125" t="n">
        <f aca="false">E25+E25/100*6</f>
        <v>95.4</v>
      </c>
      <c r="H25" s="126" t="n">
        <f aca="false">G25*I25</f>
        <v>1431</v>
      </c>
      <c r="I25" s="125" t="n">
        <f aca="false">C25*D25</f>
        <v>15</v>
      </c>
    </row>
    <row r="26" customFormat="false" ht="14.65" hidden="false" customHeight="false" outlineLevel="0" collapsed="false">
      <c r="A26" s="118" t="s">
        <v>488</v>
      </c>
      <c r="B26" s="118"/>
      <c r="C26" s="125" t="n">
        <v>1.8</v>
      </c>
      <c r="D26" s="125" t="n">
        <v>10</v>
      </c>
      <c r="E26" s="125" t="n">
        <v>90</v>
      </c>
      <c r="F26" s="126" t="n">
        <f aca="false">E26*I26</f>
        <v>1620</v>
      </c>
      <c r="G26" s="125" t="n">
        <f aca="false">E26+E26/100*6.003</f>
        <v>95.4027</v>
      </c>
      <c r="H26" s="126" t="n">
        <f aca="false">G26*I26</f>
        <v>1717.2486</v>
      </c>
      <c r="I26" s="125" t="n">
        <f aca="false">C26*D26</f>
        <v>18</v>
      </c>
    </row>
    <row r="27" customFormat="false" ht="14.65" hidden="false" customHeight="false" outlineLevel="0" collapsed="false">
      <c r="A27" s="118" t="s">
        <v>488</v>
      </c>
      <c r="B27" s="118"/>
      <c r="C27" s="125" t="n">
        <v>2</v>
      </c>
      <c r="D27" s="125" t="n">
        <v>10</v>
      </c>
      <c r="E27" s="125" t="n">
        <v>90</v>
      </c>
      <c r="F27" s="126" t="n">
        <f aca="false">E27*I27</f>
        <v>1800</v>
      </c>
      <c r="G27" s="125" t="n">
        <f aca="false">E27+E27/100*6</f>
        <v>95.4</v>
      </c>
      <c r="H27" s="126" t="n">
        <f aca="false">G27*I27</f>
        <v>1908</v>
      </c>
      <c r="I27" s="125" t="n">
        <f aca="false">C27*D27</f>
        <v>20</v>
      </c>
    </row>
    <row r="28" customFormat="false" ht="15.8" hidden="false" customHeight="false" outlineLevel="0" collapsed="false">
      <c r="A28" s="127" t="s">
        <v>492</v>
      </c>
      <c r="B28" s="127"/>
      <c r="C28" s="127"/>
      <c r="D28" s="127"/>
      <c r="E28" s="127"/>
      <c r="F28" s="127"/>
      <c r="G28" s="127"/>
      <c r="H28" s="127"/>
      <c r="I28" s="127"/>
    </row>
    <row r="29" customFormat="false" ht="14.65" hidden="false" customHeight="false" outlineLevel="0" collapsed="false">
      <c r="A29" s="118" t="s">
        <v>493</v>
      </c>
      <c r="B29" s="118"/>
      <c r="C29" s="125" t="n">
        <v>1.5</v>
      </c>
      <c r="D29" s="125" t="n">
        <v>10</v>
      </c>
      <c r="E29" s="126" t="n">
        <v>170</v>
      </c>
      <c r="F29" s="125" t="n">
        <f aca="false">E29*I29</f>
        <v>2550</v>
      </c>
      <c r="G29" s="126" t="n">
        <f aca="false">E29+E29/100*5</f>
        <v>178.5</v>
      </c>
      <c r="H29" s="125" t="n">
        <f aca="false">G29*I29</f>
        <v>2677.5</v>
      </c>
      <c r="I29" s="125" t="n">
        <f aca="false">C29*D29</f>
        <v>15</v>
      </c>
    </row>
    <row r="30" customFormat="false" ht="14.65" hidden="false" customHeight="false" outlineLevel="0" collapsed="false">
      <c r="A30" s="118" t="s">
        <v>493</v>
      </c>
      <c r="B30" s="118"/>
      <c r="C30" s="125" t="n">
        <v>1.8</v>
      </c>
      <c r="D30" s="125" t="n">
        <v>15</v>
      </c>
      <c r="E30" s="126" t="n">
        <v>170</v>
      </c>
      <c r="F30" s="125" t="n">
        <f aca="false">E30*I30</f>
        <v>4590</v>
      </c>
      <c r="G30" s="126" t="n">
        <f aca="false">E30+E30/100*5</f>
        <v>178.5</v>
      </c>
      <c r="H30" s="125" t="n">
        <f aca="false">G30*I30</f>
        <v>4819.5</v>
      </c>
      <c r="I30" s="125" t="n">
        <f aca="false">C30*D30</f>
        <v>27</v>
      </c>
    </row>
    <row r="31" customFormat="false" ht="14.65" hidden="false" customHeight="false" outlineLevel="0" collapsed="false">
      <c r="A31" s="118" t="s">
        <v>493</v>
      </c>
      <c r="B31" s="118"/>
      <c r="C31" s="125" t="n">
        <v>2</v>
      </c>
      <c r="D31" s="125" t="n">
        <v>10</v>
      </c>
      <c r="E31" s="126" t="n">
        <v>170</v>
      </c>
      <c r="F31" s="125" t="n">
        <f aca="false">E31*I31</f>
        <v>3400</v>
      </c>
      <c r="G31" s="126" t="n">
        <f aca="false">E31+E31/100*5</f>
        <v>178.5</v>
      </c>
      <c r="H31" s="125" t="n">
        <f aca="false">G31*I31</f>
        <v>3570</v>
      </c>
      <c r="I31" s="125" t="n">
        <f aca="false">C31*D31</f>
        <v>20</v>
      </c>
    </row>
    <row r="33" customFormat="false" ht="12.8" hidden="false" customHeight="false" outlineLevel="0" collapsed="false">
      <c r="A33" s="116"/>
      <c r="B33" s="116"/>
      <c r="C33" s="116"/>
      <c r="D33" s="116"/>
      <c r="E33" s="116"/>
      <c r="F33" s="116"/>
      <c r="H33" s="12" t="s">
        <v>24</v>
      </c>
      <c r="I33" s="13"/>
    </row>
  </sheetData>
  <sheetProtection sheet="true" objects="true" scenarios="true"/>
  <mergeCells count="31">
    <mergeCell ref="A1:B1"/>
    <mergeCell ref="A2:F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I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I24"/>
    <mergeCell ref="A25:B25"/>
    <mergeCell ref="A26:B26"/>
    <mergeCell ref="A27:B27"/>
    <mergeCell ref="A28:I28"/>
    <mergeCell ref="A29:B29"/>
    <mergeCell ref="A30:B30"/>
    <mergeCell ref="A31:B31"/>
  </mergeCells>
  <hyperlinks>
    <hyperlink ref="H2" location="ОГЛАВЛЕНИЕ " display="К ОГЛАВЛЕНИЮ ПРАЙС-ЛИСТА"/>
    <hyperlink ref="H33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1" activeCellId="1" sqref="H20:H21 F21"/>
    </sheetView>
  </sheetViews>
  <sheetFormatPr defaultRowHeight="12.8" zeroHeight="false" outlineLevelRow="0" outlineLevelCol="0"/>
  <cols>
    <col collapsed="false" customWidth="true" hidden="false" outlineLevel="0" max="1" min="1" style="23" width="44.05"/>
    <col collapsed="false" customWidth="true" hidden="false" outlineLevel="0" max="2" min="2" style="23" width="15.87"/>
    <col collapsed="false" customWidth="true" hidden="false" outlineLevel="0" max="3" min="3" style="23" width="39.71"/>
    <col collapsed="false" customWidth="true" hidden="false" outlineLevel="0" max="4" min="4" style="23" width="14.74"/>
    <col collapsed="false" customWidth="true" hidden="false" outlineLevel="0" max="1025" min="5" style="0" width="10.27"/>
  </cols>
  <sheetData>
    <row r="1" customFormat="false" ht="87" hidden="false" customHeight="true" outlineLevel="0" collapsed="false">
      <c r="A1" s="26"/>
      <c r="B1" s="62"/>
      <c r="C1" s="62"/>
      <c r="D1" s="62"/>
    </row>
    <row r="2" customFormat="false" ht="19.35" hidden="false" customHeight="false" outlineLevel="0" collapsed="false">
      <c r="A2" s="10" t="s">
        <v>315</v>
      </c>
      <c r="B2" s="10"/>
      <c r="C2" s="11"/>
      <c r="D2" s="11"/>
    </row>
    <row r="3" customFormat="false" ht="12.8" hidden="false" customHeight="false" outlineLevel="0" collapsed="false">
      <c r="A3" s="1"/>
      <c r="B3" s="0"/>
      <c r="C3" s="12" t="s">
        <v>24</v>
      </c>
      <c r="D3" s="13"/>
    </row>
    <row r="4" customFormat="false" ht="14.65" hidden="false" customHeight="false" outlineLevel="0" collapsed="false">
      <c r="A4" s="14" t="s">
        <v>25</v>
      </c>
      <c r="B4" s="14" t="s">
        <v>154</v>
      </c>
      <c r="C4" s="14" t="s">
        <v>103</v>
      </c>
      <c r="D4" s="14" t="s">
        <v>28</v>
      </c>
    </row>
    <row r="5" customFormat="false" ht="20.55" hidden="false" customHeight="false" outlineLevel="0" collapsed="false">
      <c r="A5" s="36" t="s">
        <v>494</v>
      </c>
      <c r="B5" s="36"/>
      <c r="C5" s="128"/>
      <c r="D5" s="128"/>
    </row>
    <row r="6" customFormat="false" ht="19.35" hidden="false" customHeight="false" outlineLevel="0" collapsed="false">
      <c r="A6" s="18"/>
      <c r="B6" s="18"/>
      <c r="C6" s="18"/>
      <c r="D6" s="18"/>
    </row>
    <row r="7" customFormat="false" ht="12.8" hidden="false" customHeight="false" outlineLevel="0" collapsed="false">
      <c r="A7" s="19" t="s">
        <v>495</v>
      </c>
      <c r="B7" s="19" t="s">
        <v>496</v>
      </c>
      <c r="C7" s="19" t="s">
        <v>497</v>
      </c>
      <c r="D7" s="19" t="n">
        <v>44700</v>
      </c>
    </row>
    <row r="8" customFormat="false" ht="12.8" hidden="false" customHeight="false" outlineLevel="0" collapsed="false">
      <c r="A8" s="19" t="s">
        <v>498</v>
      </c>
      <c r="B8" s="19" t="s">
        <v>496</v>
      </c>
      <c r="C8" s="19" t="s">
        <v>497</v>
      </c>
      <c r="D8" s="19" t="n">
        <v>44700</v>
      </c>
    </row>
    <row r="9" customFormat="false" ht="12.8" hidden="false" customHeight="false" outlineLevel="0" collapsed="false">
      <c r="A9" s="19" t="s">
        <v>499</v>
      </c>
      <c r="B9" s="19" t="s">
        <v>496</v>
      </c>
      <c r="C9" s="19" t="s">
        <v>497</v>
      </c>
      <c r="D9" s="19" t="n">
        <v>44700</v>
      </c>
    </row>
    <row r="10" customFormat="false" ht="12.8" hidden="false" customHeight="false" outlineLevel="0" collapsed="false">
      <c r="A10" s="19" t="s">
        <v>500</v>
      </c>
      <c r="B10" s="19" t="s">
        <v>496</v>
      </c>
      <c r="C10" s="19" t="s">
        <v>497</v>
      </c>
      <c r="D10" s="19" t="n">
        <v>44700</v>
      </c>
    </row>
    <row r="11" customFormat="false" ht="12.8" hidden="false" customHeight="false" outlineLevel="0" collapsed="false">
      <c r="A11" s="19" t="s">
        <v>501</v>
      </c>
      <c r="B11" s="19" t="s">
        <v>496</v>
      </c>
      <c r="C11" s="19" t="s">
        <v>497</v>
      </c>
      <c r="D11" s="19" t="n">
        <v>44700</v>
      </c>
    </row>
    <row r="12" customFormat="false" ht="12.8" hidden="false" customHeight="false" outlineLevel="0" collapsed="false">
      <c r="A12" s="19" t="s">
        <v>502</v>
      </c>
      <c r="B12" s="19" t="s">
        <v>496</v>
      </c>
      <c r="C12" s="19" t="s">
        <v>497</v>
      </c>
      <c r="D12" s="19" t="n">
        <v>44700</v>
      </c>
    </row>
    <row r="13" customFormat="false" ht="12.8" hidden="false" customHeight="false" outlineLevel="0" collapsed="false">
      <c r="A13" s="19" t="s">
        <v>503</v>
      </c>
      <c r="B13" s="19" t="s">
        <v>496</v>
      </c>
      <c r="C13" s="19" t="s">
        <v>497</v>
      </c>
      <c r="D13" s="19" t="n">
        <v>49500</v>
      </c>
    </row>
    <row r="14" customFormat="false" ht="12.8" hidden="false" customHeight="false" outlineLevel="0" collapsed="false">
      <c r="A14" s="19" t="s">
        <v>504</v>
      </c>
      <c r="B14" s="19" t="s">
        <v>496</v>
      </c>
      <c r="C14" s="19" t="s">
        <v>505</v>
      </c>
      <c r="D14" s="19" t="n">
        <v>49500</v>
      </c>
    </row>
    <row r="15" customFormat="false" ht="12.8" hidden="false" customHeight="false" outlineLevel="0" collapsed="false">
      <c r="A15" s="19" t="s">
        <v>506</v>
      </c>
      <c r="B15" s="19" t="s">
        <v>496</v>
      </c>
      <c r="C15" s="19" t="s">
        <v>505</v>
      </c>
      <c r="D15" s="19" t="n">
        <v>49500</v>
      </c>
    </row>
    <row r="16" customFormat="false" ht="12.8" hidden="false" customHeight="false" outlineLevel="0" collapsed="false">
      <c r="A16" s="19" t="s">
        <v>507</v>
      </c>
      <c r="B16" s="19" t="s">
        <v>496</v>
      </c>
      <c r="C16" s="19" t="s">
        <v>505</v>
      </c>
      <c r="D16" s="19" t="n">
        <v>49500</v>
      </c>
    </row>
    <row r="17" customFormat="false" ht="12.8" hidden="false" customHeight="false" outlineLevel="0" collapsed="false">
      <c r="A17" s="19" t="s">
        <v>508</v>
      </c>
      <c r="B17" s="19" t="s">
        <v>496</v>
      </c>
      <c r="C17" s="19" t="s">
        <v>505</v>
      </c>
      <c r="D17" s="19" t="n">
        <v>49500</v>
      </c>
    </row>
    <row r="18" customFormat="false" ht="12.8" hidden="false" customHeight="false" outlineLevel="0" collapsed="false">
      <c r="A18" s="19" t="s">
        <v>509</v>
      </c>
      <c r="B18" s="19" t="s">
        <v>496</v>
      </c>
      <c r="C18" s="19" t="s">
        <v>505</v>
      </c>
      <c r="D18" s="19" t="n">
        <v>49500</v>
      </c>
    </row>
    <row r="19" customFormat="false" ht="12.8" hidden="false" customHeight="false" outlineLevel="0" collapsed="false">
      <c r="A19" s="19" t="s">
        <v>510</v>
      </c>
      <c r="B19" s="19" t="s">
        <v>496</v>
      </c>
      <c r="C19" s="19" t="s">
        <v>505</v>
      </c>
      <c r="D19" s="19" t="n">
        <v>49500</v>
      </c>
    </row>
    <row r="20" customFormat="false" ht="12.8" hidden="false" customHeight="false" outlineLevel="0" collapsed="false">
      <c r="A20" s="19" t="s">
        <v>511</v>
      </c>
      <c r="B20" s="19" t="s">
        <v>496</v>
      </c>
      <c r="C20" s="19" t="s">
        <v>505</v>
      </c>
      <c r="D20" s="19" t="n">
        <v>49500</v>
      </c>
    </row>
    <row r="21" customFormat="false" ht="12.8" hidden="false" customHeight="false" outlineLevel="0" collapsed="false">
      <c r="A21" s="19" t="s">
        <v>512</v>
      </c>
      <c r="B21" s="19" t="s">
        <v>496</v>
      </c>
      <c r="C21" s="19" t="s">
        <v>513</v>
      </c>
      <c r="D21" s="19" t="n">
        <v>53500</v>
      </c>
    </row>
    <row r="22" customFormat="false" ht="12.8" hidden="false" customHeight="false" outlineLevel="0" collapsed="false">
      <c r="A22" s="19" t="s">
        <v>514</v>
      </c>
      <c r="B22" s="19" t="s">
        <v>496</v>
      </c>
      <c r="C22" s="19" t="s">
        <v>513</v>
      </c>
      <c r="D22" s="19" t="n">
        <v>53500</v>
      </c>
    </row>
    <row r="23" customFormat="false" ht="12.8" hidden="false" customHeight="false" outlineLevel="0" collapsed="false">
      <c r="A23" s="19" t="s">
        <v>515</v>
      </c>
      <c r="B23" s="19" t="s">
        <v>496</v>
      </c>
      <c r="C23" s="19" t="s">
        <v>513</v>
      </c>
      <c r="D23" s="19" t="n">
        <v>53500</v>
      </c>
    </row>
    <row r="24" customFormat="false" ht="12.8" hidden="false" customHeight="false" outlineLevel="0" collapsed="false">
      <c r="A24" s="19" t="s">
        <v>516</v>
      </c>
      <c r="B24" s="19" t="s">
        <v>496</v>
      </c>
      <c r="C24" s="19" t="s">
        <v>513</v>
      </c>
      <c r="D24" s="19" t="n">
        <v>53500</v>
      </c>
    </row>
    <row r="25" customFormat="false" ht="12.8" hidden="false" customHeight="false" outlineLevel="0" collapsed="false">
      <c r="A25" s="19" t="s">
        <v>517</v>
      </c>
      <c r="B25" s="19" t="s">
        <v>496</v>
      </c>
      <c r="C25" s="19" t="s">
        <v>513</v>
      </c>
      <c r="D25" s="19" t="n">
        <v>53500</v>
      </c>
    </row>
    <row r="26" customFormat="false" ht="12.8" hidden="false" customHeight="false" outlineLevel="0" collapsed="false">
      <c r="A26" s="19" t="s">
        <v>518</v>
      </c>
      <c r="B26" s="19" t="s">
        <v>496</v>
      </c>
      <c r="C26" s="19" t="s">
        <v>513</v>
      </c>
      <c r="D26" s="19" t="n">
        <v>53500</v>
      </c>
    </row>
    <row r="27" customFormat="false" ht="12.8" hidden="false" customHeight="false" outlineLevel="0" collapsed="false">
      <c r="A27" s="19" t="s">
        <v>519</v>
      </c>
      <c r="B27" s="19" t="s">
        <v>496</v>
      </c>
      <c r="C27" s="19" t="s">
        <v>513</v>
      </c>
      <c r="D27" s="19" t="n">
        <v>59500</v>
      </c>
    </row>
    <row r="28" customFormat="false" ht="12.8" hidden="false" customHeight="false" outlineLevel="0" collapsed="false">
      <c r="A28" s="19" t="s">
        <v>520</v>
      </c>
      <c r="B28" s="19" t="s">
        <v>496</v>
      </c>
      <c r="C28" s="19" t="s">
        <v>513</v>
      </c>
      <c r="D28" s="19" t="n">
        <v>59500</v>
      </c>
    </row>
    <row r="29" customFormat="false" ht="12.8" hidden="false" customHeight="false" outlineLevel="0" collapsed="false">
      <c r="A29" s="0"/>
      <c r="B29" s="0"/>
      <c r="C29" s="1"/>
      <c r="D29" s="1"/>
    </row>
    <row r="30" customFormat="false" ht="12.8" hidden="false" customHeight="false" outlineLevel="0" collapsed="false">
      <c r="A30" s="0"/>
      <c r="B30" s="0"/>
      <c r="C30" s="22" t="s">
        <v>24</v>
      </c>
      <c r="D30" s="13"/>
    </row>
  </sheetData>
  <sheetProtection sheet="true" objects="true" scenarios="true"/>
  <mergeCells count="4">
    <mergeCell ref="B1:D1"/>
    <mergeCell ref="A2:B2"/>
    <mergeCell ref="C2:D2"/>
    <mergeCell ref="A6:D6"/>
  </mergeCells>
  <hyperlinks>
    <hyperlink ref="C3" location="ОГЛАВЛЕНИЕ " display="К ОГЛАВЛЕНИЮ ПРАЙС-ЛИСТА"/>
    <hyperlink ref="C30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2" activeCellId="1" sqref="H20:H21 H12"/>
    </sheetView>
  </sheetViews>
  <sheetFormatPr defaultRowHeight="12.8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28.45"/>
    <col collapsed="false" customWidth="true" hidden="false" outlineLevel="0" max="3" min="3" style="0" width="13.18"/>
    <col collapsed="false" customWidth="true" hidden="false" outlineLevel="0" max="4" min="4" style="0" width="31.74"/>
    <col collapsed="false" customWidth="true" hidden="false" outlineLevel="0" max="5" min="5" style="0" width="17.52"/>
    <col collapsed="false" customWidth="true" hidden="false" outlineLevel="0" max="1025" min="6" style="0" width="14.38"/>
  </cols>
  <sheetData>
    <row r="1" customFormat="false" ht="63" hidden="false" customHeight="true" outlineLevel="0" collapsed="false">
      <c r="A1" s="7" t="s">
        <v>22</v>
      </c>
      <c r="B1" s="8" t="s">
        <v>23</v>
      </c>
      <c r="C1" s="8"/>
      <c r="D1" s="8"/>
      <c r="E1" s="9"/>
    </row>
    <row r="2" customFormat="false" ht="33.75" hidden="false" customHeight="true" outlineLevel="0" collapsed="false">
      <c r="A2" s="10"/>
      <c r="B2" s="10"/>
      <c r="C2" s="11"/>
      <c r="D2" s="11"/>
      <c r="E2" s="9"/>
    </row>
    <row r="3" customFormat="false" ht="12.8" hidden="false" customHeight="false" outlineLevel="0" collapsed="false">
      <c r="C3" s="1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14" t="s">
        <v>26</v>
      </c>
      <c r="C4" s="14" t="s">
        <v>27</v>
      </c>
      <c r="D4" s="14" t="s">
        <v>28</v>
      </c>
      <c r="E4" s="1" t="s">
        <v>29</v>
      </c>
    </row>
    <row r="5" customFormat="false" ht="20.55" hidden="false" customHeight="false" outlineLevel="0" collapsed="false">
      <c r="A5" s="15" t="s">
        <v>30</v>
      </c>
      <c r="B5" s="15"/>
      <c r="C5" s="15"/>
      <c r="D5" s="16"/>
      <c r="E5" s="17"/>
    </row>
    <row r="6" customFormat="false" ht="19.35" hidden="false" customHeight="false" outlineLevel="0" collapsed="false">
      <c r="A6" s="18" t="s">
        <v>31</v>
      </c>
      <c r="B6" s="18"/>
      <c r="C6" s="18"/>
      <c r="D6" s="18"/>
      <c r="E6" s="1"/>
    </row>
    <row r="7" customFormat="false" ht="14.65" hidden="false" customHeight="false" outlineLevel="0" collapsed="false">
      <c r="A7" s="19" t="s">
        <v>32</v>
      </c>
      <c r="B7" s="19" t="s">
        <v>33</v>
      </c>
      <c r="C7" s="20" t="n">
        <v>1.16</v>
      </c>
      <c r="D7" s="21" t="n">
        <v>46700</v>
      </c>
      <c r="E7" s="13" t="n">
        <f aca="false">D7*C7/1000</f>
        <v>54.172</v>
      </c>
    </row>
    <row r="8" customFormat="false" ht="14.65" hidden="false" customHeight="false" outlineLevel="0" collapsed="false">
      <c r="A8" s="19" t="s">
        <v>34</v>
      </c>
      <c r="B8" s="19" t="s">
        <v>33</v>
      </c>
      <c r="C8" s="20" t="n">
        <v>1.28</v>
      </c>
      <c r="D8" s="21" t="n">
        <v>46700</v>
      </c>
      <c r="E8" s="13" t="n">
        <f aca="false">D8*C8/1000</f>
        <v>59.776</v>
      </c>
    </row>
    <row r="9" customFormat="false" ht="14.65" hidden="false" customHeight="false" outlineLevel="0" collapsed="false">
      <c r="A9" s="19" t="s">
        <v>35</v>
      </c>
      <c r="B9" s="19" t="s">
        <v>33</v>
      </c>
      <c r="C9" s="20" t="n">
        <v>1.5</v>
      </c>
      <c r="D9" s="21" t="n">
        <v>46500</v>
      </c>
      <c r="E9" s="13" t="n">
        <f aca="false">D9*C9/1000</f>
        <v>69.75</v>
      </c>
    </row>
    <row r="10" customFormat="false" ht="14.65" hidden="false" customHeight="false" outlineLevel="0" collapsed="false">
      <c r="A10" s="19" t="s">
        <v>36</v>
      </c>
      <c r="B10" s="19" t="s">
        <v>33</v>
      </c>
      <c r="C10" s="20" t="n">
        <v>1.66</v>
      </c>
      <c r="D10" s="21" t="n">
        <v>46500</v>
      </c>
      <c r="E10" s="13" t="n">
        <f aca="false">D10*C10/1000</f>
        <v>77.19</v>
      </c>
    </row>
    <row r="11" customFormat="false" ht="14.65" hidden="false" customHeight="false" outlineLevel="0" collapsed="false">
      <c r="A11" s="19" t="s">
        <v>37</v>
      </c>
      <c r="B11" s="19" t="s">
        <v>33</v>
      </c>
      <c r="C11" s="20" t="n">
        <v>2.12</v>
      </c>
      <c r="D11" s="21" t="n">
        <v>46300</v>
      </c>
      <c r="E11" s="13" t="n">
        <f aca="false">D11*C11/1000</f>
        <v>98.156</v>
      </c>
    </row>
    <row r="12" customFormat="false" ht="14.65" hidden="false" customHeight="false" outlineLevel="0" collapsed="false">
      <c r="A12" s="19" t="s">
        <v>38</v>
      </c>
      <c r="B12" s="19" t="s">
        <v>33</v>
      </c>
      <c r="C12" s="20" t="n">
        <v>2.39</v>
      </c>
      <c r="D12" s="21" t="n">
        <v>46300</v>
      </c>
      <c r="E12" s="13" t="n">
        <f aca="false">D12*C12/1000</f>
        <v>110.657</v>
      </c>
    </row>
    <row r="13" customFormat="false" ht="14.65" hidden="false" customHeight="false" outlineLevel="0" collapsed="false">
      <c r="A13" s="19" t="s">
        <v>39</v>
      </c>
      <c r="B13" s="19" t="s">
        <v>33</v>
      </c>
      <c r="C13" s="20" t="n">
        <v>2.73</v>
      </c>
      <c r="D13" s="21" t="n">
        <v>46000</v>
      </c>
      <c r="E13" s="13" t="n">
        <f aca="false">D13*C13/1000</f>
        <v>125.58</v>
      </c>
    </row>
    <row r="14" customFormat="false" ht="14.65" hidden="false" customHeight="false" outlineLevel="0" collapsed="false">
      <c r="A14" s="19" t="s">
        <v>40</v>
      </c>
      <c r="B14" s="19" t="s">
        <v>33</v>
      </c>
      <c r="C14" s="20" t="n">
        <v>3.09</v>
      </c>
      <c r="D14" s="21" t="n">
        <v>46000</v>
      </c>
      <c r="E14" s="13" t="n">
        <f aca="false">D14*C14/1000</f>
        <v>142.14</v>
      </c>
    </row>
    <row r="15" customFormat="false" ht="14.65" hidden="false" customHeight="false" outlineLevel="0" collapsed="false">
      <c r="A15" s="19" t="s">
        <v>41</v>
      </c>
      <c r="B15" s="19" t="s">
        <v>33</v>
      </c>
      <c r="C15" s="20" t="n">
        <v>3.33</v>
      </c>
      <c r="D15" s="21" t="n">
        <v>45500</v>
      </c>
      <c r="E15" s="13" t="n">
        <f aca="false">D15*C15/1000</f>
        <v>151.515</v>
      </c>
    </row>
    <row r="16" customFormat="false" ht="14.65" hidden="false" customHeight="false" outlineLevel="0" collapsed="false">
      <c r="A16" s="19" t="s">
        <v>42</v>
      </c>
      <c r="B16" s="19" t="s">
        <v>33</v>
      </c>
      <c r="C16" s="20" t="n">
        <v>3.84</v>
      </c>
      <c r="D16" s="21" t="n">
        <v>45500</v>
      </c>
      <c r="E16" s="13" t="n">
        <f aca="false">D16*C16/1000</f>
        <v>174.72</v>
      </c>
    </row>
    <row r="17" customFormat="false" ht="14.65" hidden="false" customHeight="false" outlineLevel="0" collapsed="false">
      <c r="A17" s="19" t="s">
        <v>43</v>
      </c>
      <c r="B17" s="19" t="s">
        <v>33</v>
      </c>
      <c r="C17" s="20" t="n">
        <v>4.24</v>
      </c>
      <c r="D17" s="21" t="n">
        <v>45500</v>
      </c>
      <c r="E17" s="13" t="n">
        <f aca="false">D17*C17/1000</f>
        <v>192.92</v>
      </c>
    </row>
    <row r="18" customFormat="false" ht="14.65" hidden="false" customHeight="false" outlineLevel="0" collapsed="false">
      <c r="A18" s="19" t="s">
        <v>44</v>
      </c>
      <c r="B18" s="19" t="s">
        <v>33</v>
      </c>
      <c r="C18" s="20" t="n">
        <v>4.88</v>
      </c>
      <c r="D18" s="21" t="n">
        <v>45500</v>
      </c>
      <c r="E18" s="13" t="n">
        <f aca="false">D18*C18/1000</f>
        <v>222.04</v>
      </c>
    </row>
    <row r="19" customFormat="false" ht="12.8" hidden="false" customHeight="false" outlineLevel="0" collapsed="false">
      <c r="C19" s="1"/>
      <c r="D19" s="1"/>
      <c r="E19" s="1"/>
    </row>
    <row r="20" customFormat="false" ht="12.8" hidden="false" customHeight="false" outlineLevel="0" collapsed="false">
      <c r="C20" s="1"/>
      <c r="D20" s="22" t="s">
        <v>24</v>
      </c>
      <c r="E20" s="13"/>
    </row>
  </sheetData>
  <sheetProtection sheet="true" objects="true" scenarios="true"/>
  <mergeCells count="3">
    <mergeCell ref="B1:D1"/>
    <mergeCell ref="A2:B2"/>
    <mergeCell ref="C2:D2"/>
  </mergeCells>
  <hyperlinks>
    <hyperlink ref="D3" location="ОГЛАВЛЕНИЕ " display="К ОГЛАВЛЕНИЮ ПРАЙС-ЛИСТА"/>
    <hyperlink ref="D20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7" activeCellId="1" sqref="H20:H21 J37"/>
    </sheetView>
  </sheetViews>
  <sheetFormatPr defaultRowHeight="14.65" zeroHeight="false" outlineLevelRow="0" outlineLevelCol="0"/>
  <cols>
    <col collapsed="false" customWidth="true" hidden="false" outlineLevel="0" max="1" min="1" style="23" width="45.78"/>
    <col collapsed="false" customWidth="true" hidden="false" outlineLevel="0" max="2" min="2" style="24" width="27.4"/>
    <col collapsed="false" customWidth="true" hidden="false" outlineLevel="0" max="3" min="3" style="24" width="14.91"/>
    <col collapsed="false" customWidth="true" hidden="false" outlineLevel="0" max="4" min="4" style="24" width="19.77"/>
    <col collapsed="false" customWidth="true" hidden="false" outlineLevel="0" max="5" min="5" style="25" width="15.25"/>
    <col collapsed="false" customWidth="true" hidden="false" outlineLevel="0" max="1025" min="6" style="0" width="10.27"/>
  </cols>
  <sheetData>
    <row r="1" customFormat="false" ht="101.25" hidden="false" customHeight="true" outlineLevel="0" collapsed="false">
      <c r="A1" s="26"/>
      <c r="B1" s="1"/>
      <c r="C1" s="1"/>
      <c r="D1" s="1"/>
      <c r="E1" s="13"/>
    </row>
    <row r="2" customFormat="false" ht="14.65" hidden="false" customHeight="false" outlineLevel="0" collapsed="false">
      <c r="A2" s="10"/>
      <c r="B2" s="10"/>
      <c r="C2" s="1"/>
      <c r="D2" s="12" t="s">
        <v>24</v>
      </c>
      <c r="E2" s="13"/>
    </row>
    <row r="3" customFormat="false" ht="14.65" hidden="false" customHeight="false" outlineLevel="0" collapsed="false">
      <c r="A3" s="14" t="s">
        <v>25</v>
      </c>
      <c r="B3" s="27" t="s">
        <v>26</v>
      </c>
      <c r="C3" s="27" t="s">
        <v>45</v>
      </c>
      <c r="D3" s="27" t="s">
        <v>46</v>
      </c>
      <c r="E3" s="13" t="s">
        <v>29</v>
      </c>
    </row>
    <row r="4" customFormat="false" ht="14.65" hidden="false" customHeight="false" outlineLevel="0" collapsed="false">
      <c r="A4" s="19"/>
      <c r="B4" s="28"/>
      <c r="C4" s="0"/>
      <c r="D4" s="0"/>
      <c r="E4" s="0"/>
    </row>
    <row r="5" customFormat="false" ht="20.55" hidden="false" customHeight="false" outlineLevel="0" collapsed="false">
      <c r="A5" s="15" t="s">
        <v>30</v>
      </c>
      <c r="B5" s="29"/>
      <c r="C5" s="30"/>
      <c r="D5" s="30"/>
      <c r="E5" s="30"/>
    </row>
    <row r="6" customFormat="false" ht="19.35" hidden="false" customHeight="false" outlineLevel="0" collapsed="false">
      <c r="A6" s="18" t="s">
        <v>47</v>
      </c>
      <c r="B6" s="31"/>
      <c r="C6" s="31"/>
      <c r="D6" s="31"/>
      <c r="E6" s="13"/>
    </row>
    <row r="7" customFormat="false" ht="14.65" hidden="false" customHeight="false" outlineLevel="0" collapsed="false">
      <c r="A7" s="19" t="s">
        <v>48</v>
      </c>
      <c r="B7" s="28" t="s">
        <v>49</v>
      </c>
      <c r="C7" s="28" t="n">
        <v>4</v>
      </c>
      <c r="D7" s="28" t="n">
        <v>46000</v>
      </c>
      <c r="E7" s="13" t="n">
        <f aca="false">D7*C7/1000</f>
        <v>184</v>
      </c>
    </row>
    <row r="8" customFormat="false" ht="14.65" hidden="false" customHeight="false" outlineLevel="0" collapsed="false">
      <c r="A8" s="19" t="s">
        <v>50</v>
      </c>
      <c r="B8" s="28" t="s">
        <v>49</v>
      </c>
      <c r="C8" s="28" t="n">
        <v>4.62</v>
      </c>
      <c r="D8" s="28" t="n">
        <v>46000</v>
      </c>
      <c r="E8" s="13" t="n">
        <f aca="false">D8*C8/1000</f>
        <v>212.52</v>
      </c>
    </row>
    <row r="9" customFormat="false" ht="14.65" hidden="false" customHeight="false" outlineLevel="0" collapsed="false">
      <c r="A9" s="19" t="s">
        <v>51</v>
      </c>
      <c r="B9" s="28" t="s">
        <v>49</v>
      </c>
      <c r="C9" s="28" t="n">
        <v>5.23</v>
      </c>
      <c r="D9" s="28" t="n">
        <v>46000</v>
      </c>
      <c r="E9" s="13" t="n">
        <f aca="false">D9*C9/1000</f>
        <v>240.58</v>
      </c>
    </row>
    <row r="10" customFormat="false" ht="14.65" hidden="false" customHeight="false" outlineLevel="0" collapsed="false">
      <c r="A10" s="19" t="s">
        <v>52</v>
      </c>
      <c r="B10" s="28" t="s">
        <v>49</v>
      </c>
      <c r="C10" s="28" t="n">
        <v>5.4</v>
      </c>
      <c r="D10" s="28" t="n">
        <v>46000</v>
      </c>
      <c r="E10" s="13" t="n">
        <f aca="false">D10*C10/1000</f>
        <v>248.4</v>
      </c>
    </row>
    <row r="11" customFormat="false" ht="14.65" hidden="false" customHeight="false" outlineLevel="0" collapsed="false">
      <c r="A11" s="19" t="s">
        <v>53</v>
      </c>
      <c r="B11" s="28" t="s">
        <v>49</v>
      </c>
      <c r="C11" s="28" t="n">
        <v>6.26</v>
      </c>
      <c r="D11" s="28" t="n">
        <v>46000</v>
      </c>
      <c r="E11" s="13" t="n">
        <f aca="false">D11*C11/1000</f>
        <v>287.96</v>
      </c>
    </row>
    <row r="12" customFormat="false" ht="14.65" hidden="false" customHeight="false" outlineLevel="0" collapsed="false">
      <c r="A12" s="19" t="s">
        <v>54</v>
      </c>
      <c r="B12" s="28" t="s">
        <v>49</v>
      </c>
      <c r="C12" s="28" t="n">
        <v>7.1</v>
      </c>
      <c r="D12" s="28" t="n">
        <v>46000</v>
      </c>
      <c r="E12" s="13" t="n">
        <f aca="false">D12*C12/1000</f>
        <v>326.6</v>
      </c>
    </row>
    <row r="13" customFormat="false" ht="14.65" hidden="false" customHeight="false" outlineLevel="0" collapsed="false">
      <c r="A13" s="19" t="s">
        <v>55</v>
      </c>
      <c r="B13" s="28" t="s">
        <v>56</v>
      </c>
      <c r="C13" s="28" t="n">
        <v>6.36</v>
      </c>
      <c r="D13" s="28" t="n">
        <v>46000</v>
      </c>
      <c r="E13" s="13" t="n">
        <f aca="false">D13*C13/1000</f>
        <v>292.56</v>
      </c>
    </row>
    <row r="14" customFormat="false" ht="14.65" hidden="false" customHeight="false" outlineLevel="0" collapsed="false">
      <c r="A14" s="19" t="s">
        <v>57</v>
      </c>
      <c r="B14" s="28" t="s">
        <v>56</v>
      </c>
      <c r="C14" s="28" t="n">
        <v>7.38</v>
      </c>
      <c r="D14" s="28" t="n">
        <v>46000</v>
      </c>
      <c r="E14" s="13" t="n">
        <f aca="false">D14*C14/1000</f>
        <v>339.48</v>
      </c>
    </row>
    <row r="15" customFormat="false" ht="14.65" hidden="false" customHeight="false" outlineLevel="0" collapsed="false">
      <c r="A15" s="19" t="s">
        <v>58</v>
      </c>
      <c r="B15" s="28" t="s">
        <v>56</v>
      </c>
      <c r="C15" s="28" t="n">
        <v>8.38</v>
      </c>
      <c r="D15" s="28" t="n">
        <v>46500</v>
      </c>
      <c r="E15" s="13" t="n">
        <f aca="false">D15*C15/1000</f>
        <v>389.67</v>
      </c>
    </row>
    <row r="16" customFormat="false" ht="14.65" hidden="false" customHeight="false" outlineLevel="0" collapsed="false">
      <c r="A16" s="19" t="s">
        <v>59</v>
      </c>
      <c r="B16" s="28" t="s">
        <v>56</v>
      </c>
      <c r="C16" s="28" t="n">
        <v>7.77</v>
      </c>
      <c r="D16" s="28" t="n">
        <v>46000</v>
      </c>
      <c r="E16" s="13" t="n">
        <f aca="false">D16*C16/1000</f>
        <v>357.42</v>
      </c>
    </row>
    <row r="17" customFormat="false" ht="14.65" hidden="false" customHeight="false" outlineLevel="0" collapsed="false">
      <c r="A17" s="19" t="s">
        <v>60</v>
      </c>
      <c r="B17" s="28" t="s">
        <v>56</v>
      </c>
      <c r="C17" s="28" t="n">
        <v>9.02</v>
      </c>
      <c r="D17" s="28" t="n">
        <v>46500</v>
      </c>
      <c r="E17" s="13" t="n">
        <f aca="false">D17*C17/1000</f>
        <v>419.43</v>
      </c>
    </row>
    <row r="18" customFormat="false" ht="14.65" hidden="false" customHeight="false" outlineLevel="0" collapsed="false">
      <c r="A18" s="19" t="s">
        <v>61</v>
      </c>
      <c r="B18" s="28" t="s">
        <v>56</v>
      </c>
      <c r="C18" s="28" t="n">
        <v>0.26</v>
      </c>
      <c r="D18" s="28" t="n">
        <v>46500</v>
      </c>
      <c r="E18" s="13" t="n">
        <f aca="false">D18*C18/1000</f>
        <v>12.09</v>
      </c>
    </row>
    <row r="19" customFormat="false" ht="14.65" hidden="false" customHeight="false" outlineLevel="0" collapsed="false">
      <c r="A19" s="19" t="s">
        <v>62</v>
      </c>
      <c r="B19" s="28" t="s">
        <v>56</v>
      </c>
      <c r="C19" s="28" t="n">
        <v>12.73</v>
      </c>
      <c r="D19" s="28" t="n">
        <v>46700</v>
      </c>
      <c r="E19" s="13" t="n">
        <f aca="false">D19*C19/1000</f>
        <v>594.491</v>
      </c>
    </row>
    <row r="20" customFormat="false" ht="14.65" hidden="false" customHeight="false" outlineLevel="0" collapsed="false">
      <c r="A20" s="19" t="s">
        <v>63</v>
      </c>
      <c r="B20" s="28" t="s">
        <v>56</v>
      </c>
      <c r="C20" s="28" t="n">
        <v>14.26</v>
      </c>
      <c r="D20" s="28" t="n">
        <v>46700</v>
      </c>
      <c r="E20" s="13" t="n">
        <f aca="false">D20*C20/1000</f>
        <v>665.942</v>
      </c>
    </row>
    <row r="21" customFormat="false" ht="14.65" hidden="false" customHeight="false" outlineLevel="0" collapsed="false">
      <c r="A21" s="19" t="s">
        <v>64</v>
      </c>
      <c r="B21" s="28" t="s">
        <v>56</v>
      </c>
      <c r="C21" s="28" t="n">
        <v>15.3</v>
      </c>
      <c r="D21" s="28" t="n">
        <v>46700</v>
      </c>
      <c r="E21" s="13" t="n">
        <f aca="false">D21*C21/1000</f>
        <v>714.51</v>
      </c>
    </row>
    <row r="22" customFormat="false" ht="14.65" hidden="false" customHeight="false" outlineLevel="0" collapsed="false">
      <c r="A22" s="19" t="s">
        <v>65</v>
      </c>
      <c r="B22" s="28" t="s">
        <v>56</v>
      </c>
      <c r="C22" s="28" t="n">
        <v>17.15</v>
      </c>
      <c r="D22" s="28" t="n">
        <v>46600</v>
      </c>
      <c r="E22" s="13" t="n">
        <f aca="false">D22*C22/1000</f>
        <v>799.19</v>
      </c>
    </row>
    <row r="23" customFormat="false" ht="14.65" hidden="false" customHeight="false" outlineLevel="0" collapsed="false">
      <c r="A23" s="19" t="s">
        <v>66</v>
      </c>
      <c r="B23" s="28" t="s">
        <v>56</v>
      </c>
      <c r="C23" s="28" t="n">
        <v>19.05</v>
      </c>
      <c r="D23" s="28" t="n">
        <v>47000</v>
      </c>
      <c r="E23" s="13" t="n">
        <f aca="false">D23*C23/1000</f>
        <v>895.35</v>
      </c>
    </row>
    <row r="24" customFormat="false" ht="14.65" hidden="false" customHeight="false" outlineLevel="0" collapsed="false">
      <c r="A24" s="19" t="s">
        <v>67</v>
      </c>
      <c r="B24" s="28" t="s">
        <v>56</v>
      </c>
      <c r="C24" s="28" t="n">
        <v>22.6</v>
      </c>
      <c r="D24" s="28" t="n">
        <v>48000</v>
      </c>
      <c r="E24" s="13" t="n">
        <f aca="false">D24*C24/1000</f>
        <v>1084.8</v>
      </c>
    </row>
    <row r="25" customFormat="false" ht="14.65" hidden="false" customHeight="false" outlineLevel="0" collapsed="false">
      <c r="A25" s="19" t="s">
        <v>68</v>
      </c>
      <c r="B25" s="28" t="s">
        <v>56</v>
      </c>
      <c r="C25" s="28" t="n">
        <v>23.8</v>
      </c>
      <c r="D25" s="28" t="n">
        <v>47000</v>
      </c>
      <c r="E25" s="13" t="n">
        <f aca="false">D25*C25/1000</f>
        <v>1118.6</v>
      </c>
    </row>
    <row r="26" customFormat="false" ht="14.65" hidden="false" customHeight="false" outlineLevel="0" collapsed="false">
      <c r="A26" s="19" t="s">
        <v>69</v>
      </c>
      <c r="B26" s="28" t="s">
        <v>56</v>
      </c>
      <c r="C26" s="28" t="n">
        <v>26.39</v>
      </c>
      <c r="D26" s="28" t="n">
        <v>47000</v>
      </c>
      <c r="E26" s="13" t="n">
        <f aca="false">D26*C26/1000</f>
        <v>1240.33</v>
      </c>
    </row>
    <row r="27" customFormat="false" ht="14.65" hidden="false" customHeight="false" outlineLevel="0" collapsed="false">
      <c r="A27" s="19" t="s">
        <v>70</v>
      </c>
      <c r="B27" s="28" t="s">
        <v>56</v>
      </c>
      <c r="C27" s="28" t="n">
        <v>31.52</v>
      </c>
      <c r="D27" s="28" t="n">
        <v>48000</v>
      </c>
      <c r="E27" s="13" t="n">
        <f aca="false">D27*C27/1000</f>
        <v>1512.96</v>
      </c>
    </row>
    <row r="28" customFormat="false" ht="14.65" hidden="false" customHeight="false" outlineLevel="0" collapsed="false">
      <c r="A28" s="19" t="s">
        <v>71</v>
      </c>
      <c r="B28" s="28" t="s">
        <v>56</v>
      </c>
      <c r="C28" s="28" t="n">
        <v>33.046</v>
      </c>
      <c r="D28" s="28" t="n">
        <v>49500</v>
      </c>
      <c r="E28" s="13" t="n">
        <f aca="false">D28*C28/1000</f>
        <v>1635.777</v>
      </c>
    </row>
    <row r="29" customFormat="false" ht="14.65" hidden="false" customHeight="false" outlineLevel="0" collapsed="false">
      <c r="A29" s="19" t="s">
        <v>72</v>
      </c>
      <c r="B29" s="28" t="s">
        <v>56</v>
      </c>
      <c r="C29" s="28" t="n">
        <v>39.507</v>
      </c>
      <c r="D29" s="28" t="n">
        <v>59200</v>
      </c>
      <c r="E29" s="13" t="n">
        <f aca="false">D29*C29/1000</f>
        <v>2338.8144</v>
      </c>
    </row>
    <row r="30" customFormat="false" ht="14.65" hidden="false" customHeight="false" outlineLevel="0" collapsed="false">
      <c r="A30" s="19" t="s">
        <v>73</v>
      </c>
      <c r="B30" s="28" t="s">
        <v>56</v>
      </c>
      <c r="C30" s="28" t="n">
        <v>45.919</v>
      </c>
      <c r="D30" s="28" t="n">
        <v>59600</v>
      </c>
      <c r="E30" s="13" t="n">
        <f aca="false">D30*C30/1000</f>
        <v>2736.7724</v>
      </c>
    </row>
    <row r="31" customFormat="false" ht="14.65" hidden="false" customHeight="false" outlineLevel="0" collapsed="false">
      <c r="A31" s="19" t="s">
        <v>74</v>
      </c>
      <c r="B31" s="28" t="s">
        <v>56</v>
      </c>
      <c r="C31" s="28" t="n">
        <v>52.281</v>
      </c>
      <c r="D31" s="28" t="n">
        <v>60000</v>
      </c>
      <c r="E31" s="13" t="n">
        <f aca="false">D31*C31/1000</f>
        <v>3136.86</v>
      </c>
    </row>
    <row r="32" customFormat="false" ht="14.65" hidden="false" customHeight="false" outlineLevel="0" collapsed="false">
      <c r="A32" s="19" t="s">
        <v>75</v>
      </c>
      <c r="B32" s="28" t="s">
        <v>56</v>
      </c>
      <c r="C32" s="28" t="n">
        <v>64.858</v>
      </c>
      <c r="D32" s="28" t="n">
        <v>62500</v>
      </c>
      <c r="E32" s="13" t="n">
        <f aca="false">D32*C32/1000</f>
        <v>4053.625</v>
      </c>
    </row>
    <row r="33" customFormat="false" ht="14.65" hidden="false" customHeight="false" outlineLevel="0" collapsed="false">
      <c r="A33" s="19" t="s">
        <v>76</v>
      </c>
      <c r="B33" s="28" t="s">
        <v>56</v>
      </c>
      <c r="C33" s="28" t="n">
        <v>39.475</v>
      </c>
      <c r="D33" s="28" t="n">
        <v>59200</v>
      </c>
      <c r="E33" s="13" t="n">
        <f aca="false">D33*C33/1000</f>
        <v>2336.92</v>
      </c>
    </row>
    <row r="34" customFormat="false" ht="14.65" hidden="false" customHeight="false" outlineLevel="0" collapsed="false">
      <c r="A34" s="19" t="s">
        <v>77</v>
      </c>
      <c r="B34" s="28" t="s">
        <v>56</v>
      </c>
      <c r="C34" s="28" t="n">
        <v>47.201</v>
      </c>
      <c r="D34" s="28" t="n">
        <v>59600</v>
      </c>
      <c r="E34" s="13" t="n">
        <f aca="false">D34*C34/1000</f>
        <v>2813.1796</v>
      </c>
    </row>
    <row r="35" customFormat="false" ht="14.65" hidden="false" customHeight="false" outlineLevel="0" collapsed="false">
      <c r="A35" s="19" t="s">
        <v>78</v>
      </c>
      <c r="B35" s="28" t="s">
        <v>56</v>
      </c>
      <c r="C35" s="28" t="n">
        <v>54.895</v>
      </c>
      <c r="D35" s="28" t="n">
        <v>59900</v>
      </c>
      <c r="E35" s="13" t="n">
        <f aca="false">D35*C35/1000</f>
        <v>3288.2105</v>
      </c>
    </row>
    <row r="36" customFormat="false" ht="14.65" hidden="false" customHeight="false" outlineLevel="0" collapsed="false">
      <c r="A36" s="19" t="s">
        <v>79</v>
      </c>
      <c r="B36" s="28" t="s">
        <v>56</v>
      </c>
      <c r="C36" s="28" t="n">
        <v>62.54</v>
      </c>
      <c r="D36" s="28" t="n">
        <v>60000</v>
      </c>
      <c r="E36" s="13" t="n">
        <f aca="false">D36*C36/1000</f>
        <v>3752.4</v>
      </c>
    </row>
    <row r="37" customFormat="false" ht="14.65" hidden="false" customHeight="false" outlineLevel="0" collapsed="false">
      <c r="A37" s="19" t="s">
        <v>80</v>
      </c>
      <c r="B37" s="28" t="s">
        <v>56</v>
      </c>
      <c r="C37" s="28" t="n">
        <v>77.682</v>
      </c>
      <c r="D37" s="28" t="n">
        <v>62500</v>
      </c>
      <c r="E37" s="13" t="n">
        <f aca="false">D37*C37/1000</f>
        <v>4855.125</v>
      </c>
    </row>
    <row r="38" customFormat="false" ht="14.65" hidden="false" customHeight="false" outlineLevel="0" collapsed="false">
      <c r="A38" s="19" t="s">
        <v>81</v>
      </c>
      <c r="B38" s="28" t="s">
        <v>56</v>
      </c>
      <c r="C38" s="28" t="n">
        <v>54.895</v>
      </c>
      <c r="D38" s="28" t="n">
        <v>59600</v>
      </c>
      <c r="E38" s="13" t="n">
        <f aca="false">D38*C38/1000</f>
        <v>3271.742</v>
      </c>
    </row>
    <row r="39" customFormat="false" ht="14.65" hidden="false" customHeight="false" outlineLevel="0" collapsed="false">
      <c r="A39" s="19" t="s">
        <v>82</v>
      </c>
      <c r="B39" s="28" t="s">
        <v>56</v>
      </c>
      <c r="C39" s="28" t="n">
        <v>63.872</v>
      </c>
      <c r="D39" s="28" t="n">
        <v>59900</v>
      </c>
      <c r="E39" s="13" t="n">
        <f aca="false">D39*C39/1000</f>
        <v>3825.9328</v>
      </c>
    </row>
    <row r="40" customFormat="false" ht="14.65" hidden="false" customHeight="false" outlineLevel="0" collapsed="false">
      <c r="A40" s="19" t="s">
        <v>83</v>
      </c>
      <c r="B40" s="28" t="s">
        <v>56</v>
      </c>
      <c r="C40" s="28" t="n">
        <v>72.799</v>
      </c>
      <c r="D40" s="28" t="n">
        <v>60000</v>
      </c>
      <c r="E40" s="13" t="n">
        <f aca="false">D40*C40/1000</f>
        <v>4367.94</v>
      </c>
    </row>
    <row r="41" customFormat="false" ht="14.65" hidden="false" customHeight="false" outlineLevel="0" collapsed="false">
      <c r="A41" s="19" t="s">
        <v>84</v>
      </c>
      <c r="B41" s="28" t="s">
        <v>56</v>
      </c>
      <c r="C41" s="28" t="n">
        <v>81.677</v>
      </c>
      <c r="D41" s="28" t="n">
        <v>61500</v>
      </c>
      <c r="E41" s="13" t="n">
        <f aca="false">D41*C41/1000</f>
        <v>5023.1355</v>
      </c>
    </row>
    <row r="42" customFormat="false" ht="14.65" hidden="false" customHeight="false" outlineLevel="0" collapsed="false">
      <c r="A42" s="19" t="s">
        <v>85</v>
      </c>
      <c r="B42" s="28" t="s">
        <v>56</v>
      </c>
      <c r="C42" s="28" t="n">
        <v>90.506</v>
      </c>
      <c r="D42" s="28" t="n">
        <v>62500</v>
      </c>
      <c r="E42" s="13" t="n">
        <f aca="false">D42*C42/1000</f>
        <v>5656.625</v>
      </c>
    </row>
    <row r="43" customFormat="false" ht="14.65" hidden="false" customHeight="false" outlineLevel="0" collapsed="false">
      <c r="A43" s="19" t="s">
        <v>86</v>
      </c>
      <c r="B43" s="28" t="s">
        <v>56</v>
      </c>
      <c r="C43" s="28" t="n">
        <v>62.145</v>
      </c>
      <c r="D43" s="28" t="n">
        <v>59200</v>
      </c>
      <c r="E43" s="13" t="n">
        <f aca="false">D43*C43/1000</f>
        <v>3678.984</v>
      </c>
    </row>
    <row r="44" customFormat="false" ht="14.65" hidden="false" customHeight="false" outlineLevel="0" collapsed="false">
      <c r="A44" s="19" t="s">
        <v>87</v>
      </c>
      <c r="B44" s="28" t="s">
        <v>56</v>
      </c>
      <c r="C44" s="28" t="n">
        <v>72.33</v>
      </c>
      <c r="D44" s="28" t="n">
        <v>59900</v>
      </c>
      <c r="E44" s="13" t="n">
        <f aca="false">D44*C44/1000</f>
        <v>4332.567</v>
      </c>
    </row>
    <row r="45" customFormat="false" ht="14.65" hidden="false" customHeight="false" outlineLevel="0" collapsed="false">
      <c r="A45" s="19" t="s">
        <v>88</v>
      </c>
      <c r="B45" s="28" t="s">
        <v>56</v>
      </c>
      <c r="C45" s="28" t="n">
        <v>82.466</v>
      </c>
      <c r="D45" s="28" t="n">
        <v>60000</v>
      </c>
      <c r="E45" s="13" t="n">
        <f aca="false">D45*C45/1000</f>
        <v>4947.96</v>
      </c>
    </row>
    <row r="46" customFormat="false" ht="14.65" hidden="false" customHeight="false" outlineLevel="0" collapsed="false">
      <c r="A46" s="19" t="s">
        <v>89</v>
      </c>
      <c r="B46" s="28" t="s">
        <v>56</v>
      </c>
      <c r="C46" s="28" t="n">
        <v>92.552</v>
      </c>
      <c r="D46" s="28" t="n">
        <v>61500</v>
      </c>
      <c r="E46" s="13" t="n">
        <f aca="false">D46*C46/1000</f>
        <v>5691.948</v>
      </c>
    </row>
    <row r="47" customFormat="false" ht="14.65" hidden="false" customHeight="false" outlineLevel="0" collapsed="false">
      <c r="A47" s="19" t="s">
        <v>90</v>
      </c>
      <c r="B47" s="28" t="s">
        <v>56</v>
      </c>
      <c r="C47" s="28" t="n">
        <v>102.589</v>
      </c>
      <c r="D47" s="28" t="n">
        <v>62500</v>
      </c>
      <c r="E47" s="13" t="n">
        <f aca="false">D47*C47/1000</f>
        <v>6411.8125</v>
      </c>
    </row>
    <row r="48" customFormat="false" ht="14.65" hidden="false" customHeight="false" outlineLevel="0" collapsed="false">
      <c r="A48" s="19" t="s">
        <v>91</v>
      </c>
      <c r="B48" s="28" t="s">
        <v>56</v>
      </c>
      <c r="C48" s="28" t="n">
        <v>77.534</v>
      </c>
      <c r="D48" s="28" t="n">
        <v>59600</v>
      </c>
      <c r="E48" s="13" t="n">
        <f aca="false">D48*C48/1000</f>
        <v>4621.0264</v>
      </c>
    </row>
    <row r="49" customFormat="false" ht="14.65" hidden="false" customHeight="false" outlineLevel="0" collapsed="false">
      <c r="A49" s="19" t="s">
        <v>92</v>
      </c>
      <c r="B49" s="28" t="s">
        <v>56</v>
      </c>
      <c r="C49" s="28" t="n">
        <v>90.284</v>
      </c>
      <c r="D49" s="28" t="n">
        <v>59900</v>
      </c>
      <c r="E49" s="13" t="n">
        <f aca="false">D49*C49/1000</f>
        <v>5408.0116</v>
      </c>
    </row>
    <row r="50" customFormat="false" ht="14.65" hidden="false" customHeight="false" outlineLevel="0" collapsed="false">
      <c r="A50" s="19" t="s">
        <v>93</v>
      </c>
      <c r="B50" s="28" t="s">
        <v>56</v>
      </c>
      <c r="C50" s="28" t="n">
        <v>102.984</v>
      </c>
      <c r="D50" s="28" t="n">
        <v>60000</v>
      </c>
      <c r="E50" s="13" t="n">
        <f aca="false">D50*C50/1000</f>
        <v>6179.04</v>
      </c>
    </row>
    <row r="51" customFormat="false" ht="14.65" hidden="false" customHeight="false" outlineLevel="0" collapsed="false">
      <c r="A51" s="19" t="s">
        <v>94</v>
      </c>
      <c r="B51" s="28" t="s">
        <v>56</v>
      </c>
      <c r="C51" s="28" t="n">
        <v>115.635</v>
      </c>
      <c r="D51" s="28" t="n">
        <v>61500</v>
      </c>
      <c r="E51" s="13" t="n">
        <f aca="false">D51*C51/1000</f>
        <v>7111.5525</v>
      </c>
    </row>
    <row r="52" customFormat="false" ht="14.65" hidden="false" customHeight="false" outlineLevel="0" collapsed="false">
      <c r="A52" s="19" t="s">
        <v>95</v>
      </c>
      <c r="B52" s="28" t="s">
        <v>56</v>
      </c>
      <c r="C52" s="28" t="n">
        <v>128.537</v>
      </c>
      <c r="D52" s="28" t="n">
        <v>62500</v>
      </c>
      <c r="E52" s="13" t="n">
        <f aca="false">D52*C52/1000</f>
        <v>8033.5625</v>
      </c>
    </row>
    <row r="53" customFormat="false" ht="14.65" hidden="false" customHeight="false" outlineLevel="0" collapsed="false">
      <c r="A53" s="19" t="s">
        <v>96</v>
      </c>
      <c r="B53" s="28" t="s">
        <v>56</v>
      </c>
      <c r="C53" s="28" t="n">
        <v>107.546</v>
      </c>
      <c r="D53" s="28" t="n">
        <v>63200</v>
      </c>
      <c r="E53" s="13" t="n">
        <f aca="false">D53*C53/1000</f>
        <v>6796.9072</v>
      </c>
      <c r="H53" s="0" t="s">
        <v>97</v>
      </c>
    </row>
    <row r="54" customFormat="false" ht="14.65" hidden="false" customHeight="false" outlineLevel="0" collapsed="false">
      <c r="A54" s="19" t="s">
        <v>98</v>
      </c>
      <c r="B54" s="28" t="s">
        <v>56</v>
      </c>
      <c r="C54" s="28" t="n">
        <v>122.713</v>
      </c>
      <c r="D54" s="28" t="n">
        <v>63500</v>
      </c>
      <c r="E54" s="13" t="n">
        <f aca="false">D54*C54/1000</f>
        <v>7792.2755</v>
      </c>
    </row>
    <row r="55" customFormat="false" ht="14.65" hidden="false" customHeight="false" outlineLevel="0" collapsed="false">
      <c r="A55" s="19" t="s">
        <v>99</v>
      </c>
      <c r="B55" s="28" t="s">
        <v>56</v>
      </c>
      <c r="C55" s="28" t="n">
        <v>137.83</v>
      </c>
      <c r="D55" s="28" t="n">
        <v>64500</v>
      </c>
      <c r="E55" s="13" t="n">
        <f aca="false">D55*C55/1000</f>
        <v>8890.035</v>
      </c>
    </row>
    <row r="56" customFormat="false" ht="14.65" hidden="false" customHeight="false" outlineLevel="0" collapsed="false">
      <c r="A56" s="19" t="s">
        <v>100</v>
      </c>
      <c r="B56" s="28" t="s">
        <v>56</v>
      </c>
      <c r="C56" s="28" t="n">
        <v>152.898</v>
      </c>
      <c r="D56" s="28" t="n">
        <v>66500</v>
      </c>
      <c r="E56" s="13" t="n">
        <f aca="false">D56*C56/1000</f>
        <v>10167.717</v>
      </c>
    </row>
    <row r="57" customFormat="false" ht="14.65" hidden="false" customHeight="false" outlineLevel="0" collapsed="false">
      <c r="B57" s="0"/>
      <c r="C57" s="1"/>
      <c r="D57" s="1"/>
      <c r="E57" s="13"/>
    </row>
    <row r="58" customFormat="false" ht="14.65" hidden="false" customHeight="false" outlineLevel="0" collapsed="false">
      <c r="A58" s="32"/>
      <c r="B58" s="33"/>
      <c r="C58" s="1"/>
      <c r="D58" s="22" t="s">
        <v>24</v>
      </c>
      <c r="E58" s="13"/>
    </row>
  </sheetData>
  <sheetProtection sheet="true" objects="true" scenarios="true"/>
  <mergeCells count="1">
    <mergeCell ref="A2:B2"/>
  </mergeCells>
  <hyperlinks>
    <hyperlink ref="D2" location="ОГЛАВЛЕНИЕ " display="К ОГЛАВЛЕНИЮ ПРАЙС-ЛИСТА"/>
    <hyperlink ref="D58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8" activeCellId="1" sqref="H20:H21 H18"/>
    </sheetView>
  </sheetViews>
  <sheetFormatPr defaultRowHeight="12.8" zeroHeight="false" outlineLevelRow="0" outlineLevelCol="0"/>
  <cols>
    <col collapsed="false" customWidth="true" hidden="false" outlineLevel="0" max="1" min="1" style="0" width="48.22"/>
    <col collapsed="false" customWidth="true" hidden="false" outlineLevel="0" max="2" min="2" style="0" width="35.56"/>
    <col collapsed="false" customWidth="true" hidden="false" outlineLevel="0" max="3" min="3" style="0" width="14.22"/>
    <col collapsed="false" customWidth="true" hidden="false" outlineLevel="0" max="4" min="4" style="34" width="23.58"/>
    <col collapsed="false" customWidth="true" hidden="false" outlineLevel="0" max="5" min="5" style="0" width="17.52"/>
    <col collapsed="false" customWidth="true" hidden="false" outlineLevel="0" max="1025" min="6" style="0" width="14.38"/>
  </cols>
  <sheetData>
    <row r="1" customFormat="false" ht="26.45" hidden="false" customHeight="false" outlineLevel="0" collapsed="false">
      <c r="A1" s="7"/>
      <c r="B1" s="8"/>
      <c r="C1" s="8"/>
      <c r="D1" s="8"/>
    </row>
    <row r="2" customFormat="false" ht="102" hidden="false" customHeight="true" outlineLevel="0" collapsed="false">
      <c r="A2" s="10"/>
      <c r="B2" s="10"/>
      <c r="C2" s="11"/>
      <c r="D2" s="11"/>
      <c r="E2" s="1"/>
    </row>
    <row r="3" customFormat="false" ht="12.8" hidden="false" customHeight="false" outlineLevel="0" collapsed="false">
      <c r="C3" s="1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14" t="s">
        <v>101</v>
      </c>
      <c r="C4" s="14" t="s">
        <v>27</v>
      </c>
      <c r="D4" s="27" t="s">
        <v>28</v>
      </c>
      <c r="E4" s="1" t="s">
        <v>29</v>
      </c>
    </row>
    <row r="5" customFormat="false" ht="20.55" hidden="false" customHeight="false" outlineLevel="0" collapsed="false">
      <c r="A5" s="15" t="s">
        <v>30</v>
      </c>
      <c r="B5" s="15"/>
      <c r="C5" s="16"/>
      <c r="D5" s="16"/>
      <c r="E5" s="30"/>
    </row>
    <row r="6" customFormat="false" ht="19.35" hidden="false" customHeight="false" outlineLevel="0" collapsed="false">
      <c r="A6" s="18" t="s">
        <v>102</v>
      </c>
      <c r="B6" s="18"/>
      <c r="C6" s="18"/>
      <c r="D6" s="18"/>
      <c r="E6" s="1"/>
    </row>
    <row r="7" customFormat="false" ht="14.65" hidden="false" customHeight="false" outlineLevel="0" collapsed="false">
      <c r="A7" s="19" t="s">
        <v>32</v>
      </c>
      <c r="B7" s="19" t="s">
        <v>33</v>
      </c>
      <c r="C7" s="35" t="n">
        <v>1.195</v>
      </c>
      <c r="D7" s="21" t="n">
        <v>71000</v>
      </c>
      <c r="E7" s="13" t="n">
        <f aca="false">D7*C7/1000</f>
        <v>84.845</v>
      </c>
    </row>
    <row r="8" customFormat="false" ht="14.65" hidden="false" customHeight="false" outlineLevel="0" collapsed="false">
      <c r="A8" s="19" t="s">
        <v>34</v>
      </c>
      <c r="B8" s="19" t="s">
        <v>33</v>
      </c>
      <c r="C8" s="35" t="n">
        <v>1.318</v>
      </c>
      <c r="D8" s="21" t="n">
        <v>71000</v>
      </c>
      <c r="E8" s="13" t="n">
        <f aca="false">D8*C8/1000</f>
        <v>93.578</v>
      </c>
    </row>
    <row r="9" customFormat="false" ht="14.65" hidden="false" customHeight="false" outlineLevel="0" collapsed="false">
      <c r="A9" s="19" t="s">
        <v>35</v>
      </c>
      <c r="B9" s="19" t="s">
        <v>33</v>
      </c>
      <c r="C9" s="35" t="n">
        <v>1.545</v>
      </c>
      <c r="D9" s="21" t="n">
        <v>71000</v>
      </c>
      <c r="E9" s="13" t="n">
        <f aca="false">D9*C9/1000</f>
        <v>109.695</v>
      </c>
    </row>
    <row r="10" customFormat="false" ht="14.65" hidden="false" customHeight="false" outlineLevel="0" collapsed="false">
      <c r="A10" s="19" t="s">
        <v>36</v>
      </c>
      <c r="B10" s="19" t="s">
        <v>33</v>
      </c>
      <c r="C10" s="35" t="n">
        <v>1.71</v>
      </c>
      <c r="D10" s="21" t="n">
        <v>71000</v>
      </c>
      <c r="E10" s="13" t="n">
        <f aca="false">D10*C10/1000</f>
        <v>121.41</v>
      </c>
    </row>
    <row r="11" customFormat="false" ht="14.65" hidden="false" customHeight="false" outlineLevel="0" collapsed="false">
      <c r="A11" s="19" t="s">
        <v>37</v>
      </c>
      <c r="B11" s="19" t="s">
        <v>33</v>
      </c>
      <c r="C11" s="35" t="n">
        <v>2.184</v>
      </c>
      <c r="D11" s="21" t="n">
        <v>71000</v>
      </c>
      <c r="E11" s="13" t="n">
        <f aca="false">D11*C11/1000</f>
        <v>155.064</v>
      </c>
    </row>
    <row r="12" customFormat="false" ht="14.65" hidden="false" customHeight="false" outlineLevel="0" collapsed="false">
      <c r="A12" s="19" t="s">
        <v>38</v>
      </c>
      <c r="B12" s="19" t="s">
        <v>33</v>
      </c>
      <c r="C12" s="35" t="n">
        <v>2.464</v>
      </c>
      <c r="D12" s="21" t="n">
        <v>71000</v>
      </c>
      <c r="E12" s="13" t="n">
        <f aca="false">D12*C12/1000</f>
        <v>174.944</v>
      </c>
    </row>
    <row r="13" customFormat="false" ht="14.65" hidden="false" customHeight="false" outlineLevel="0" collapsed="false">
      <c r="A13" s="19" t="s">
        <v>39</v>
      </c>
      <c r="B13" s="19" t="s">
        <v>33</v>
      </c>
      <c r="C13" s="35" t="n">
        <v>2.812</v>
      </c>
      <c r="D13" s="21" t="n">
        <v>71000</v>
      </c>
      <c r="E13" s="13" t="n">
        <f aca="false">D13*C13/1000</f>
        <v>199.652</v>
      </c>
    </row>
    <row r="14" customFormat="false" ht="14.65" hidden="false" customHeight="false" outlineLevel="0" collapsed="false">
      <c r="A14" s="19" t="s">
        <v>40</v>
      </c>
      <c r="B14" s="19" t="s">
        <v>33</v>
      </c>
      <c r="C14" s="35" t="n">
        <v>3.183</v>
      </c>
      <c r="D14" s="21" t="n">
        <v>71000</v>
      </c>
      <c r="E14" s="13" t="n">
        <f aca="false">D14*C14/1000</f>
        <v>225.993</v>
      </c>
    </row>
    <row r="15" customFormat="false" ht="14.65" hidden="false" customHeight="false" outlineLevel="0" collapsed="false">
      <c r="A15" s="19" t="s">
        <v>41</v>
      </c>
      <c r="B15" s="19" t="s">
        <v>33</v>
      </c>
      <c r="C15" s="35" t="n">
        <v>3.43</v>
      </c>
      <c r="D15" s="21" t="n">
        <v>71000</v>
      </c>
      <c r="E15" s="13" t="n">
        <f aca="false">D15*C15/1000</f>
        <v>243.53</v>
      </c>
    </row>
    <row r="16" customFormat="false" ht="14.65" hidden="false" customHeight="false" outlineLevel="0" collapsed="false">
      <c r="A16" s="19" t="s">
        <v>42</v>
      </c>
      <c r="B16" s="19" t="s">
        <v>33</v>
      </c>
      <c r="C16" s="35" t="n">
        <v>3.955</v>
      </c>
      <c r="D16" s="21" t="n">
        <v>70500</v>
      </c>
      <c r="E16" s="13" t="n">
        <f aca="false">D16*C16/1000</f>
        <v>278.8275</v>
      </c>
    </row>
    <row r="17" customFormat="false" ht="14.65" hidden="false" customHeight="false" outlineLevel="0" collapsed="false">
      <c r="A17" s="19" t="s">
        <v>43</v>
      </c>
      <c r="B17" s="19" t="s">
        <v>33</v>
      </c>
      <c r="C17" s="35" t="n">
        <v>4.347</v>
      </c>
      <c r="D17" s="21" t="n">
        <v>70500</v>
      </c>
      <c r="E17" s="13" t="n">
        <f aca="false">D17*C17/1000</f>
        <v>306.4635</v>
      </c>
    </row>
    <row r="18" customFormat="false" ht="14.65" hidden="false" customHeight="false" outlineLevel="0" collapsed="false">
      <c r="A18" s="19" t="s">
        <v>44</v>
      </c>
      <c r="B18" s="19" t="s">
        <v>33</v>
      </c>
      <c r="C18" s="35" t="n">
        <v>5.026</v>
      </c>
      <c r="D18" s="21" t="n">
        <v>70500</v>
      </c>
      <c r="E18" s="13" t="n">
        <f aca="false">D18*C18/1000</f>
        <v>354.333</v>
      </c>
    </row>
    <row r="19" customFormat="false" ht="14.65" hidden="false" customHeight="false" outlineLevel="0" collapsed="false">
      <c r="A19" s="19" t="s">
        <v>48</v>
      </c>
      <c r="B19" s="19" t="s">
        <v>33</v>
      </c>
      <c r="C19" s="28" t="n">
        <v>4.12</v>
      </c>
      <c r="D19" s="21" t="n">
        <v>69500</v>
      </c>
      <c r="E19" s="13" t="n">
        <f aca="false">D19*C19/1000</f>
        <v>286.34</v>
      </c>
    </row>
    <row r="20" customFormat="false" ht="14.65" hidden="false" customHeight="false" outlineLevel="0" collapsed="false">
      <c r="A20" s="19" t="s">
        <v>50</v>
      </c>
      <c r="B20" s="19" t="s">
        <v>33</v>
      </c>
      <c r="C20" s="28" t="n">
        <v>4.76</v>
      </c>
      <c r="D20" s="21" t="n">
        <v>69500</v>
      </c>
      <c r="E20" s="13" t="n">
        <f aca="false">D20*C20/1000</f>
        <v>330.82</v>
      </c>
    </row>
    <row r="21" customFormat="false" ht="14.65" hidden="false" customHeight="false" outlineLevel="0" collapsed="false">
      <c r="A21" s="19" t="s">
        <v>52</v>
      </c>
      <c r="B21" s="19" t="s">
        <v>33</v>
      </c>
      <c r="C21" s="28" t="n">
        <v>5.56</v>
      </c>
      <c r="D21" s="21" t="n">
        <v>69500</v>
      </c>
      <c r="E21" s="13" t="n">
        <f aca="false">D21*C21/1000</f>
        <v>386.42</v>
      </c>
    </row>
    <row r="22" customFormat="false" ht="14.65" hidden="false" customHeight="false" outlineLevel="0" collapsed="false">
      <c r="A22" s="19" t="s">
        <v>53</v>
      </c>
      <c r="B22" s="19" t="s">
        <v>33</v>
      </c>
      <c r="C22" s="28" t="n">
        <v>6.45</v>
      </c>
      <c r="D22" s="21" t="n">
        <v>69500</v>
      </c>
      <c r="E22" s="13" t="n">
        <f aca="false">D22*C22/1000</f>
        <v>448.275</v>
      </c>
    </row>
    <row r="23" customFormat="false" ht="14.65" hidden="false" customHeight="false" outlineLevel="0" collapsed="false">
      <c r="A23" s="19" t="s">
        <v>53</v>
      </c>
      <c r="B23" s="19" t="s">
        <v>33</v>
      </c>
      <c r="C23" s="28" t="n">
        <v>6.45</v>
      </c>
      <c r="D23" s="21" t="n">
        <v>69500</v>
      </c>
      <c r="E23" s="13" t="n">
        <f aca="false">D23*C23/1000</f>
        <v>448.275</v>
      </c>
    </row>
    <row r="24" customFormat="false" ht="14.65" hidden="false" customHeight="false" outlineLevel="0" collapsed="false">
      <c r="A24" s="19" t="s">
        <v>57</v>
      </c>
      <c r="B24" s="19" t="s">
        <v>33</v>
      </c>
      <c r="C24" s="28" t="n">
        <v>7.6</v>
      </c>
      <c r="D24" s="21" t="n">
        <v>69500</v>
      </c>
      <c r="E24" s="13" t="n">
        <f aca="false">D24*C24/1000</f>
        <v>528.2</v>
      </c>
    </row>
    <row r="25" customFormat="false" ht="14.65" hidden="false" customHeight="false" outlineLevel="0" collapsed="false">
      <c r="A25" s="19" t="s">
        <v>58</v>
      </c>
      <c r="B25" s="19" t="s">
        <v>33</v>
      </c>
      <c r="C25" s="28" t="n">
        <v>8.63</v>
      </c>
      <c r="D25" s="21" t="n">
        <v>69500</v>
      </c>
      <c r="E25" s="13" t="n">
        <f aca="false">D25*C25/1000</f>
        <v>599.785</v>
      </c>
    </row>
    <row r="26" customFormat="false" ht="14.65" hidden="false" customHeight="false" outlineLevel="0" collapsed="false">
      <c r="A26" s="19" t="s">
        <v>60</v>
      </c>
      <c r="B26" s="19" t="s">
        <v>33</v>
      </c>
      <c r="C26" s="28" t="n">
        <v>9.3</v>
      </c>
      <c r="D26" s="21" t="n">
        <v>69500</v>
      </c>
      <c r="E26" s="13" t="n">
        <f aca="false">D26*C26/1000</f>
        <v>646.35</v>
      </c>
    </row>
    <row r="27" customFormat="false" ht="12.8" hidden="false" customHeight="false" outlineLevel="0" collapsed="false">
      <c r="C27" s="1"/>
      <c r="D27" s="1"/>
      <c r="E27" s="1"/>
    </row>
    <row r="28" customFormat="false" ht="12.8" hidden="false" customHeight="false" outlineLevel="0" collapsed="false">
      <c r="C28" s="1"/>
      <c r="D28" s="12" t="s">
        <v>24</v>
      </c>
      <c r="E28" s="13"/>
    </row>
  </sheetData>
  <sheetProtection sheet="true" objects="true" scenarios="true"/>
  <mergeCells count="4">
    <mergeCell ref="B1:D1"/>
    <mergeCell ref="A2:B2"/>
    <mergeCell ref="C2:D2"/>
    <mergeCell ref="A6:D6"/>
  </mergeCells>
  <hyperlinks>
    <hyperlink ref="D3" location="ОГЛАВЛЕНИЕ " display="К ОГЛАВЛЕНИЮ ПРАЙС-ЛИСТА"/>
    <hyperlink ref="D28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6" activeCellId="1" sqref="H20:H21 H26"/>
    </sheetView>
  </sheetViews>
  <sheetFormatPr defaultRowHeight="14.65" zeroHeight="false" outlineLevelRow="0" outlineLevelCol="0"/>
  <cols>
    <col collapsed="false" customWidth="true" hidden="false" outlineLevel="0" max="1" min="1" style="19" width="43.18"/>
    <col collapsed="false" customWidth="true" hidden="false" outlineLevel="0" max="2" min="2" style="19" width="15.87"/>
    <col collapsed="false" customWidth="true" hidden="false" outlineLevel="0" max="3" min="3" style="19" width="39.71"/>
    <col collapsed="false" customWidth="true" hidden="false" outlineLevel="0" max="4" min="4" style="19" width="14.74"/>
    <col collapsed="false" customWidth="true" hidden="false" outlineLevel="0" max="1025" min="5" style="0" width="10.27"/>
  </cols>
  <sheetData>
    <row r="1" customFormat="false" ht="87" hidden="false" customHeight="true" outlineLevel="0" collapsed="false">
      <c r="A1" s="7"/>
      <c r="B1" s="8"/>
      <c r="C1" s="8"/>
      <c r="D1" s="8"/>
    </row>
    <row r="2" customFormat="false" ht="19.35" hidden="false" customHeight="false" outlineLevel="0" collapsed="false">
      <c r="A2" s="10"/>
      <c r="B2" s="10"/>
      <c r="C2" s="11"/>
      <c r="D2" s="11"/>
    </row>
    <row r="3" customFormat="false" ht="12.8" hidden="false" customHeight="false" outlineLevel="0" collapsed="false">
      <c r="A3" s="1"/>
      <c r="B3" s="1"/>
      <c r="C3" s="12" t="s">
        <v>24</v>
      </c>
      <c r="D3" s="13"/>
    </row>
    <row r="4" customFormat="false" ht="14.65" hidden="false" customHeight="false" outlineLevel="0" collapsed="false">
      <c r="A4" s="14" t="s">
        <v>25</v>
      </c>
      <c r="B4" s="14" t="s">
        <v>26</v>
      </c>
      <c r="C4" s="14" t="s">
        <v>103</v>
      </c>
      <c r="D4" s="14" t="s">
        <v>104</v>
      </c>
    </row>
    <row r="5" customFormat="false" ht="20.55" hidden="false" customHeight="false" outlineLevel="0" collapsed="false">
      <c r="A5" s="36" t="s">
        <v>30</v>
      </c>
      <c r="B5" s="36"/>
      <c r="C5" s="16"/>
      <c r="D5" s="36"/>
    </row>
    <row r="6" customFormat="false" ht="19.35" hidden="false" customHeight="false" outlineLevel="0" collapsed="false">
      <c r="A6" s="18" t="s">
        <v>105</v>
      </c>
      <c r="B6" s="18"/>
      <c r="C6" s="18"/>
      <c r="D6" s="18"/>
    </row>
    <row r="7" customFormat="false" ht="14.65" hidden="false" customHeight="false" outlineLevel="0" collapsed="false">
      <c r="A7" s="19" t="s">
        <v>106</v>
      </c>
      <c r="B7" s="19" t="s">
        <v>107</v>
      </c>
      <c r="C7" s="19" t="s">
        <v>108</v>
      </c>
      <c r="D7" s="19" t="n">
        <v>197000</v>
      </c>
    </row>
    <row r="8" customFormat="false" ht="14.65" hidden="false" customHeight="false" outlineLevel="0" collapsed="false">
      <c r="A8" s="19" t="s">
        <v>106</v>
      </c>
      <c r="B8" s="19" t="s">
        <v>107</v>
      </c>
      <c r="C8" s="19" t="s">
        <v>108</v>
      </c>
      <c r="D8" s="19" t="n">
        <v>197000</v>
      </c>
    </row>
    <row r="9" customFormat="false" ht="14.65" hidden="false" customHeight="false" outlineLevel="0" collapsed="false">
      <c r="A9" s="19" t="s">
        <v>109</v>
      </c>
      <c r="B9" s="19" t="s">
        <v>107</v>
      </c>
      <c r="C9" s="19" t="s">
        <v>108</v>
      </c>
      <c r="D9" s="19" t="n">
        <v>197000</v>
      </c>
    </row>
    <row r="10" customFormat="false" ht="14.65" hidden="false" customHeight="false" outlineLevel="0" collapsed="false">
      <c r="A10" s="19" t="s">
        <v>110</v>
      </c>
      <c r="B10" s="19" t="s">
        <v>107</v>
      </c>
      <c r="C10" s="19" t="s">
        <v>108</v>
      </c>
      <c r="D10" s="19" t="n">
        <v>197000</v>
      </c>
    </row>
    <row r="11" customFormat="false" ht="14.65" hidden="false" customHeight="false" outlineLevel="0" collapsed="false">
      <c r="A11" s="19" t="s">
        <v>111</v>
      </c>
      <c r="B11" s="19" t="s">
        <v>107</v>
      </c>
      <c r="C11" s="19" t="s">
        <v>108</v>
      </c>
      <c r="D11" s="19" t="n">
        <v>197000</v>
      </c>
    </row>
    <row r="12" customFormat="false" ht="14.65" hidden="false" customHeight="false" outlineLevel="0" collapsed="false">
      <c r="A12" s="19" t="s">
        <v>112</v>
      </c>
      <c r="B12" s="19" t="s">
        <v>107</v>
      </c>
      <c r="C12" s="19" t="s">
        <v>108</v>
      </c>
      <c r="D12" s="19" t="n">
        <v>197000</v>
      </c>
    </row>
    <row r="13" customFormat="false" ht="14.65" hidden="false" customHeight="false" outlineLevel="0" collapsed="false">
      <c r="A13" s="19" t="s">
        <v>113</v>
      </c>
      <c r="B13" s="19" t="s">
        <v>107</v>
      </c>
      <c r="C13" s="19" t="s">
        <v>108</v>
      </c>
      <c r="D13" s="19" t="n">
        <v>197000</v>
      </c>
    </row>
    <row r="14" customFormat="false" ht="14.65" hidden="false" customHeight="false" outlineLevel="0" collapsed="false">
      <c r="A14" s="19" t="s">
        <v>114</v>
      </c>
      <c r="B14" s="19" t="s">
        <v>107</v>
      </c>
      <c r="C14" s="19" t="s">
        <v>108</v>
      </c>
      <c r="D14" s="19" t="n">
        <v>197000</v>
      </c>
    </row>
    <row r="15" customFormat="false" ht="14.65" hidden="false" customHeight="false" outlineLevel="0" collapsed="false">
      <c r="A15" s="19" t="s">
        <v>115</v>
      </c>
      <c r="B15" s="19" t="s">
        <v>107</v>
      </c>
      <c r="C15" s="19" t="s">
        <v>108</v>
      </c>
      <c r="D15" s="19" t="n">
        <v>197000</v>
      </c>
    </row>
    <row r="16" customFormat="false" ht="14.65" hidden="false" customHeight="false" outlineLevel="0" collapsed="false">
      <c r="A16" s="19" t="s">
        <v>116</v>
      </c>
      <c r="B16" s="19" t="s">
        <v>107</v>
      </c>
      <c r="C16" s="19" t="s">
        <v>108</v>
      </c>
      <c r="D16" s="19" t="n">
        <v>183000</v>
      </c>
    </row>
    <row r="17" customFormat="false" ht="14.65" hidden="false" customHeight="false" outlineLevel="0" collapsed="false">
      <c r="A17" s="19" t="s">
        <v>117</v>
      </c>
      <c r="B17" s="19" t="s">
        <v>107</v>
      </c>
      <c r="C17" s="19" t="s">
        <v>108</v>
      </c>
      <c r="D17" s="19" t="n">
        <v>183000</v>
      </c>
    </row>
    <row r="18" customFormat="false" ht="14.65" hidden="false" customHeight="false" outlineLevel="0" collapsed="false">
      <c r="A18" s="19" t="s">
        <v>50</v>
      </c>
      <c r="B18" s="19" t="s">
        <v>107</v>
      </c>
      <c r="C18" s="19" t="s">
        <v>108</v>
      </c>
      <c r="D18" s="19" t="n">
        <v>183000</v>
      </c>
    </row>
    <row r="19" customFormat="false" ht="14.65" hidden="false" customHeight="false" outlineLevel="0" collapsed="false">
      <c r="A19" s="19" t="s">
        <v>51</v>
      </c>
      <c r="B19" s="19" t="s">
        <v>107</v>
      </c>
      <c r="C19" s="19" t="s">
        <v>108</v>
      </c>
      <c r="D19" s="19" t="n">
        <v>183000</v>
      </c>
    </row>
    <row r="20" customFormat="false" ht="14.65" hidden="false" customHeight="false" outlineLevel="0" collapsed="false">
      <c r="A20" s="19" t="s">
        <v>118</v>
      </c>
      <c r="B20" s="19" t="s">
        <v>107</v>
      </c>
      <c r="C20" s="19" t="s">
        <v>108</v>
      </c>
      <c r="D20" s="19" t="n">
        <v>183000</v>
      </c>
    </row>
    <row r="21" customFormat="false" ht="14.65" hidden="false" customHeight="false" outlineLevel="0" collapsed="false">
      <c r="A21" s="19" t="s">
        <v>119</v>
      </c>
      <c r="B21" s="19" t="s">
        <v>107</v>
      </c>
      <c r="C21" s="19" t="s">
        <v>108</v>
      </c>
      <c r="D21" s="19" t="n">
        <v>183000</v>
      </c>
    </row>
    <row r="22" customFormat="false" ht="14.65" hidden="false" customHeight="false" outlineLevel="0" collapsed="false">
      <c r="A22" s="19" t="s">
        <v>120</v>
      </c>
      <c r="B22" s="19" t="s">
        <v>107</v>
      </c>
      <c r="C22" s="19" t="s">
        <v>108</v>
      </c>
      <c r="D22" s="19" t="n">
        <v>183000</v>
      </c>
    </row>
    <row r="23" customFormat="false" ht="14.65" hidden="false" customHeight="false" outlineLevel="0" collapsed="false">
      <c r="A23" s="19" t="s">
        <v>121</v>
      </c>
      <c r="B23" s="19" t="s">
        <v>107</v>
      </c>
      <c r="C23" s="19" t="s">
        <v>108</v>
      </c>
      <c r="D23" s="19" t="n">
        <v>180000</v>
      </c>
    </row>
    <row r="24" customFormat="false" ht="14.65" hidden="false" customHeight="false" outlineLevel="0" collapsed="false">
      <c r="A24" s="19" t="s">
        <v>121</v>
      </c>
      <c r="B24" s="19" t="s">
        <v>107</v>
      </c>
      <c r="C24" s="19" t="s">
        <v>108</v>
      </c>
      <c r="D24" s="19" t="n">
        <v>180000</v>
      </c>
    </row>
    <row r="25" customFormat="false" ht="14.65" hidden="false" customHeight="false" outlineLevel="0" collapsed="false">
      <c r="A25" s="19" t="s">
        <v>122</v>
      </c>
      <c r="B25" s="19" t="s">
        <v>107</v>
      </c>
      <c r="C25" s="19" t="s">
        <v>108</v>
      </c>
      <c r="D25" s="19" t="n">
        <v>180000</v>
      </c>
    </row>
    <row r="26" customFormat="false" ht="14.65" hidden="false" customHeight="false" outlineLevel="0" collapsed="false">
      <c r="A26" s="19" t="s">
        <v>123</v>
      </c>
      <c r="B26" s="19" t="s">
        <v>107</v>
      </c>
      <c r="C26" s="19" t="s">
        <v>108</v>
      </c>
      <c r="D26" s="19" t="n">
        <v>180000</v>
      </c>
    </row>
    <row r="27" customFormat="false" ht="14.65" hidden="false" customHeight="false" outlineLevel="0" collapsed="false">
      <c r="A27" s="19" t="s">
        <v>53</v>
      </c>
      <c r="B27" s="19" t="s">
        <v>107</v>
      </c>
      <c r="C27" s="19" t="s">
        <v>108</v>
      </c>
      <c r="D27" s="19" t="n">
        <v>180000</v>
      </c>
    </row>
    <row r="28" customFormat="false" ht="14.65" hidden="false" customHeight="false" outlineLevel="0" collapsed="false">
      <c r="A28" s="19" t="s">
        <v>54</v>
      </c>
      <c r="B28" s="19" t="s">
        <v>107</v>
      </c>
      <c r="C28" s="19" t="s">
        <v>108</v>
      </c>
      <c r="D28" s="19" t="n">
        <v>180000</v>
      </c>
    </row>
    <row r="29" customFormat="false" ht="14.65" hidden="false" customHeight="false" outlineLevel="0" collapsed="false">
      <c r="A29" s="19" t="s">
        <v>124</v>
      </c>
      <c r="B29" s="19" t="s">
        <v>107</v>
      </c>
      <c r="C29" s="19" t="s">
        <v>108</v>
      </c>
      <c r="D29" s="19" t="n">
        <v>180000</v>
      </c>
    </row>
    <row r="30" customFormat="false" ht="14.65" hidden="false" customHeight="false" outlineLevel="0" collapsed="false">
      <c r="A30" s="19" t="s">
        <v>125</v>
      </c>
      <c r="B30" s="19" t="s">
        <v>107</v>
      </c>
      <c r="C30" s="19" t="s">
        <v>108</v>
      </c>
      <c r="D30" s="19" t="n">
        <v>180000</v>
      </c>
    </row>
    <row r="31" customFormat="false" ht="14.65" hidden="false" customHeight="false" outlineLevel="0" collapsed="false">
      <c r="A31" s="19" t="s">
        <v>57</v>
      </c>
      <c r="B31" s="19" t="s">
        <v>107</v>
      </c>
      <c r="C31" s="19" t="s">
        <v>108</v>
      </c>
      <c r="D31" s="19" t="n">
        <v>180000</v>
      </c>
    </row>
    <row r="32" customFormat="false" ht="14.65" hidden="false" customHeight="false" outlineLevel="0" collapsed="false">
      <c r="A32" s="19" t="s">
        <v>58</v>
      </c>
      <c r="B32" s="19" t="s">
        <v>107</v>
      </c>
      <c r="C32" s="19" t="s">
        <v>108</v>
      </c>
      <c r="D32" s="19" t="n">
        <v>180000</v>
      </c>
    </row>
    <row r="33" customFormat="false" ht="14.65" hidden="false" customHeight="false" outlineLevel="0" collapsed="false">
      <c r="A33" s="19" t="s">
        <v>126</v>
      </c>
      <c r="B33" s="19" t="s">
        <v>107</v>
      </c>
      <c r="C33" s="19" t="s">
        <v>108</v>
      </c>
      <c r="D33" s="19" t="n">
        <v>180000</v>
      </c>
    </row>
    <row r="34" customFormat="false" ht="14.65" hidden="false" customHeight="false" outlineLevel="0" collapsed="false">
      <c r="A34" s="19" t="s">
        <v>127</v>
      </c>
      <c r="B34" s="19" t="s">
        <v>107</v>
      </c>
      <c r="C34" s="19" t="s">
        <v>108</v>
      </c>
      <c r="D34" s="19" t="n">
        <v>180000</v>
      </c>
    </row>
    <row r="35" customFormat="false" ht="14.65" hidden="false" customHeight="false" outlineLevel="0" collapsed="false">
      <c r="A35" s="19" t="s">
        <v>128</v>
      </c>
      <c r="B35" s="19" t="s">
        <v>107</v>
      </c>
      <c r="C35" s="19" t="s">
        <v>108</v>
      </c>
      <c r="D35" s="19" t="n">
        <v>180000</v>
      </c>
    </row>
    <row r="36" customFormat="false" ht="14.65" hidden="false" customHeight="false" outlineLevel="0" collapsed="false">
      <c r="A36" s="19" t="s">
        <v>61</v>
      </c>
      <c r="B36" s="19" t="s">
        <v>107</v>
      </c>
      <c r="C36" s="19" t="s">
        <v>108</v>
      </c>
      <c r="D36" s="19" t="n">
        <v>180000</v>
      </c>
    </row>
    <row r="37" customFormat="false" ht="14.65" hidden="false" customHeight="false" outlineLevel="0" collapsed="false">
      <c r="A37" s="19" t="s">
        <v>129</v>
      </c>
      <c r="B37" s="19" t="s">
        <v>107</v>
      </c>
      <c r="C37" s="19" t="s">
        <v>108</v>
      </c>
      <c r="D37" s="19" t="n">
        <v>180000</v>
      </c>
    </row>
    <row r="38" customFormat="false" ht="14.65" hidden="false" customHeight="false" outlineLevel="0" collapsed="false">
      <c r="A38" s="19" t="s">
        <v>130</v>
      </c>
      <c r="B38" s="19" t="s">
        <v>107</v>
      </c>
      <c r="C38" s="19" t="s">
        <v>108</v>
      </c>
      <c r="D38" s="19" t="n">
        <v>180000</v>
      </c>
    </row>
    <row r="39" customFormat="false" ht="14.65" hidden="false" customHeight="false" outlineLevel="0" collapsed="false">
      <c r="A39" s="19" t="s">
        <v>131</v>
      </c>
      <c r="B39" s="19" t="s">
        <v>107</v>
      </c>
      <c r="C39" s="19" t="s">
        <v>108</v>
      </c>
      <c r="D39" s="19" t="n">
        <v>180000</v>
      </c>
    </row>
    <row r="40" customFormat="false" ht="14.65" hidden="false" customHeight="false" outlineLevel="0" collapsed="false">
      <c r="A40" s="19" t="s">
        <v>132</v>
      </c>
      <c r="B40" s="19" t="s">
        <v>107</v>
      </c>
      <c r="C40" s="19" t="s">
        <v>108</v>
      </c>
      <c r="D40" s="19" t="n">
        <v>180000</v>
      </c>
    </row>
    <row r="41" customFormat="false" ht="14.65" hidden="false" customHeight="false" outlineLevel="0" collapsed="false">
      <c r="A41" s="19" t="s">
        <v>133</v>
      </c>
      <c r="B41" s="19" t="s">
        <v>107</v>
      </c>
      <c r="C41" s="19" t="s">
        <v>108</v>
      </c>
      <c r="D41" s="19" t="n">
        <v>180000</v>
      </c>
    </row>
    <row r="42" customFormat="false" ht="14.65" hidden="false" customHeight="false" outlineLevel="0" collapsed="false">
      <c r="A42" s="19" t="s">
        <v>134</v>
      </c>
      <c r="B42" s="19" t="s">
        <v>107</v>
      </c>
      <c r="C42" s="19" t="s">
        <v>108</v>
      </c>
      <c r="D42" s="19" t="n">
        <v>180000</v>
      </c>
    </row>
    <row r="43" customFormat="false" ht="14.65" hidden="false" customHeight="false" outlineLevel="0" collapsed="false">
      <c r="A43" s="19" t="s">
        <v>62</v>
      </c>
      <c r="B43" s="19" t="s">
        <v>107</v>
      </c>
      <c r="C43" s="19" t="s">
        <v>108</v>
      </c>
      <c r="D43" s="19" t="n">
        <v>180000</v>
      </c>
    </row>
    <row r="44" customFormat="false" ht="14.65" hidden="false" customHeight="false" outlineLevel="0" collapsed="false">
      <c r="A44" s="19" t="s">
        <v>135</v>
      </c>
      <c r="B44" s="19" t="s">
        <v>107</v>
      </c>
      <c r="C44" s="19" t="s">
        <v>108</v>
      </c>
      <c r="D44" s="19" t="n">
        <v>180000</v>
      </c>
    </row>
    <row r="45" customFormat="false" ht="14.65" hidden="false" customHeight="false" outlineLevel="0" collapsed="false">
      <c r="A45" s="19" t="s">
        <v>136</v>
      </c>
      <c r="B45" s="19" t="s">
        <v>107</v>
      </c>
      <c r="C45" s="19" t="s">
        <v>108</v>
      </c>
      <c r="D45" s="19" t="n">
        <v>180000</v>
      </c>
    </row>
    <row r="46" customFormat="false" ht="14.65" hidden="false" customHeight="false" outlineLevel="0" collapsed="false">
      <c r="A46" s="19" t="s">
        <v>65</v>
      </c>
      <c r="B46" s="19" t="s">
        <v>107</v>
      </c>
      <c r="C46" s="19" t="s">
        <v>108</v>
      </c>
      <c r="D46" s="19" t="n">
        <v>180000</v>
      </c>
    </row>
    <row r="47" customFormat="false" ht="14.65" hidden="false" customHeight="false" outlineLevel="0" collapsed="false">
      <c r="A47" s="19" t="s">
        <v>66</v>
      </c>
      <c r="B47" s="19" t="s">
        <v>107</v>
      </c>
      <c r="C47" s="19" t="s">
        <v>108</v>
      </c>
      <c r="D47" s="19" t="n">
        <v>180000</v>
      </c>
    </row>
    <row r="48" customFormat="false" ht="14.65" hidden="false" customHeight="false" outlineLevel="0" collapsed="false">
      <c r="A48" s="19" t="s">
        <v>67</v>
      </c>
      <c r="B48" s="19" t="s">
        <v>107</v>
      </c>
      <c r="C48" s="19" t="s">
        <v>108</v>
      </c>
      <c r="D48" s="19" t="n">
        <v>180000</v>
      </c>
    </row>
    <row r="49" customFormat="false" ht="14.65" hidden="false" customHeight="false" outlineLevel="0" collapsed="false">
      <c r="A49" s="19" t="s">
        <v>137</v>
      </c>
      <c r="B49" s="19" t="s">
        <v>107</v>
      </c>
      <c r="C49" s="19" t="s">
        <v>108</v>
      </c>
      <c r="D49" s="19" t="n">
        <v>180000</v>
      </c>
    </row>
    <row r="50" customFormat="false" ht="14.65" hidden="false" customHeight="false" outlineLevel="0" collapsed="false">
      <c r="A50" s="19" t="s">
        <v>138</v>
      </c>
      <c r="B50" s="19" t="s">
        <v>107</v>
      </c>
      <c r="C50" s="19" t="s">
        <v>108</v>
      </c>
      <c r="D50" s="19" t="n">
        <v>180000</v>
      </c>
    </row>
    <row r="51" customFormat="false" ht="14.65" hidden="false" customHeight="false" outlineLevel="0" collapsed="false">
      <c r="A51" s="19" t="s">
        <v>139</v>
      </c>
      <c r="B51" s="19" t="s">
        <v>107</v>
      </c>
      <c r="C51" s="19" t="s">
        <v>108</v>
      </c>
      <c r="D51" s="19" t="n">
        <v>180000</v>
      </c>
    </row>
    <row r="52" customFormat="false" ht="14.65" hidden="false" customHeight="false" outlineLevel="0" collapsed="false">
      <c r="A52" s="19" t="s">
        <v>70</v>
      </c>
      <c r="B52" s="19" t="s">
        <v>107</v>
      </c>
      <c r="C52" s="19" t="s">
        <v>108</v>
      </c>
      <c r="D52" s="19" t="n">
        <v>180000</v>
      </c>
    </row>
    <row r="53" customFormat="false" ht="14.65" hidden="false" customHeight="false" outlineLevel="0" collapsed="false">
      <c r="A53" s="19" t="s">
        <v>140</v>
      </c>
      <c r="B53" s="19" t="s">
        <v>107</v>
      </c>
      <c r="C53" s="19" t="s">
        <v>108</v>
      </c>
      <c r="D53" s="19" t="n">
        <v>180000</v>
      </c>
    </row>
    <row r="54" customFormat="false" ht="14.65" hidden="false" customHeight="false" outlineLevel="0" collapsed="false">
      <c r="A54" s="19" t="s">
        <v>141</v>
      </c>
      <c r="B54" s="19" t="s">
        <v>107</v>
      </c>
      <c r="C54" s="19" t="s">
        <v>108</v>
      </c>
      <c r="D54" s="19" t="n">
        <v>180000</v>
      </c>
    </row>
    <row r="55" customFormat="false" ht="14.65" hidden="false" customHeight="false" outlineLevel="0" collapsed="false">
      <c r="A55" s="19" t="s">
        <v>142</v>
      </c>
      <c r="B55" s="19" t="s">
        <v>107</v>
      </c>
      <c r="C55" s="19" t="s">
        <v>108</v>
      </c>
      <c r="D55" s="19" t="n">
        <v>180000</v>
      </c>
    </row>
    <row r="56" customFormat="false" ht="14.65" hidden="false" customHeight="false" outlineLevel="0" collapsed="false">
      <c r="A56" s="19" t="s">
        <v>143</v>
      </c>
      <c r="B56" s="19" t="s">
        <v>107</v>
      </c>
      <c r="C56" s="19" t="s">
        <v>144</v>
      </c>
      <c r="D56" s="19" t="n">
        <v>180000</v>
      </c>
    </row>
    <row r="57" customFormat="false" ht="14.65" hidden="false" customHeight="false" outlineLevel="0" collapsed="false">
      <c r="A57" s="19" t="s">
        <v>73</v>
      </c>
      <c r="B57" s="19" t="s">
        <v>107</v>
      </c>
      <c r="C57" s="19" t="s">
        <v>108</v>
      </c>
      <c r="D57" s="19" t="n">
        <v>180000</v>
      </c>
    </row>
    <row r="58" customFormat="false" ht="14.65" hidden="false" customHeight="false" outlineLevel="0" collapsed="false">
      <c r="A58" s="19" t="s">
        <v>74</v>
      </c>
      <c r="B58" s="19" t="s">
        <v>107</v>
      </c>
      <c r="C58" s="19" t="s">
        <v>108</v>
      </c>
      <c r="D58" s="19" t="n">
        <v>180000</v>
      </c>
    </row>
    <row r="59" customFormat="false" ht="14.65" hidden="false" customHeight="false" outlineLevel="0" collapsed="false">
      <c r="A59" s="19" t="s">
        <v>75</v>
      </c>
      <c r="B59" s="19" t="s">
        <v>107</v>
      </c>
      <c r="C59" s="19" t="s">
        <v>108</v>
      </c>
      <c r="D59" s="19" t="n">
        <v>180000</v>
      </c>
    </row>
    <row r="60" customFormat="false" ht="14.65" hidden="false" customHeight="false" outlineLevel="0" collapsed="false">
      <c r="A60" s="19" t="s">
        <v>145</v>
      </c>
      <c r="B60" s="19" t="s">
        <v>107</v>
      </c>
      <c r="C60" s="19" t="s">
        <v>144</v>
      </c>
      <c r="D60" s="19" t="n">
        <v>180000</v>
      </c>
    </row>
    <row r="61" customFormat="false" ht="14.65" hidden="false" customHeight="false" outlineLevel="0" collapsed="false">
      <c r="A61" s="19" t="s">
        <v>146</v>
      </c>
      <c r="B61" s="19" t="s">
        <v>107</v>
      </c>
      <c r="C61" s="19" t="s">
        <v>144</v>
      </c>
      <c r="D61" s="19" t="n">
        <v>180000</v>
      </c>
    </row>
    <row r="62" customFormat="false" ht="14.65" hidden="false" customHeight="false" outlineLevel="0" collapsed="false">
      <c r="A62" s="19" t="s">
        <v>147</v>
      </c>
      <c r="B62" s="19" t="s">
        <v>107</v>
      </c>
      <c r="C62" s="19" t="s">
        <v>144</v>
      </c>
      <c r="D62" s="19" t="n">
        <v>180000</v>
      </c>
    </row>
    <row r="63" customFormat="false" ht="14.65" hidden="false" customHeight="false" outlineLevel="0" collapsed="false">
      <c r="A63" s="19" t="s">
        <v>148</v>
      </c>
      <c r="B63" s="19" t="s">
        <v>107</v>
      </c>
      <c r="C63" s="19" t="s">
        <v>144</v>
      </c>
      <c r="D63" s="19" t="n">
        <v>180000</v>
      </c>
    </row>
    <row r="64" customFormat="false" ht="14.65" hidden="false" customHeight="false" outlineLevel="0" collapsed="false">
      <c r="A64" s="19" t="s">
        <v>149</v>
      </c>
      <c r="B64" s="19" t="s">
        <v>107</v>
      </c>
      <c r="C64" s="19" t="s">
        <v>144</v>
      </c>
      <c r="D64" s="19" t="n">
        <v>180000</v>
      </c>
    </row>
    <row r="65" customFormat="false" ht="14.65" hidden="false" customHeight="false" outlineLevel="0" collapsed="false">
      <c r="A65" s="19" t="s">
        <v>79</v>
      </c>
      <c r="B65" s="19" t="s">
        <v>107</v>
      </c>
      <c r="C65" s="19" t="s">
        <v>108</v>
      </c>
      <c r="D65" s="19" t="n">
        <v>180000</v>
      </c>
    </row>
    <row r="66" customFormat="false" ht="14.65" hidden="false" customHeight="false" outlineLevel="0" collapsed="false">
      <c r="A66" s="19" t="s">
        <v>80</v>
      </c>
      <c r="B66" s="19" t="s">
        <v>107</v>
      </c>
      <c r="C66" s="19" t="s">
        <v>108</v>
      </c>
      <c r="D66" s="19" t="n">
        <v>180000</v>
      </c>
    </row>
    <row r="67" customFormat="false" ht="14.65" hidden="false" customHeight="false" outlineLevel="0" collapsed="false">
      <c r="A67" s="19" t="s">
        <v>150</v>
      </c>
      <c r="B67" s="19" t="s">
        <v>107</v>
      </c>
      <c r="C67" s="19" t="s">
        <v>108</v>
      </c>
      <c r="D67" s="19" t="n">
        <v>180000</v>
      </c>
    </row>
    <row r="68" customFormat="false" ht="14.65" hidden="false" customHeight="false" outlineLevel="0" collapsed="false">
      <c r="A68" s="19" t="s">
        <v>84</v>
      </c>
      <c r="B68" s="19" t="s">
        <v>107</v>
      </c>
      <c r="C68" s="19" t="s">
        <v>108</v>
      </c>
      <c r="D68" s="19" t="n">
        <v>180000</v>
      </c>
    </row>
    <row r="69" customFormat="false" ht="14.65" hidden="false" customHeight="false" outlineLevel="0" collapsed="false">
      <c r="A69" s="19" t="s">
        <v>151</v>
      </c>
      <c r="B69" s="19" t="s">
        <v>107</v>
      </c>
      <c r="C69" s="19" t="s">
        <v>144</v>
      </c>
      <c r="D69" s="19" t="n">
        <v>180000</v>
      </c>
    </row>
    <row r="70" customFormat="false" ht="14.65" hidden="false" customHeight="false" outlineLevel="0" collapsed="false">
      <c r="A70" s="19" t="s">
        <v>89</v>
      </c>
      <c r="B70" s="19" t="s">
        <v>107</v>
      </c>
      <c r="C70" s="19" t="s">
        <v>108</v>
      </c>
      <c r="D70" s="19" t="n">
        <v>180000</v>
      </c>
    </row>
    <row r="71" customFormat="false" ht="14.65" hidden="false" customHeight="false" outlineLevel="0" collapsed="false">
      <c r="A71" s="19" t="s">
        <v>90</v>
      </c>
      <c r="B71" s="19" t="s">
        <v>107</v>
      </c>
      <c r="C71" s="19" t="s">
        <v>108</v>
      </c>
      <c r="D71" s="19" t="n">
        <v>180000</v>
      </c>
    </row>
    <row r="72" customFormat="false" ht="14.65" hidden="false" customHeight="false" outlineLevel="0" collapsed="false">
      <c r="A72" s="19" t="s">
        <v>152</v>
      </c>
      <c r="B72" s="19" t="s">
        <v>107</v>
      </c>
      <c r="C72" s="19" t="s">
        <v>108</v>
      </c>
      <c r="D72" s="19" t="n">
        <v>180000</v>
      </c>
    </row>
    <row r="74" customFormat="false" ht="14.65" hidden="false" customHeight="false" outlineLevel="0" collapsed="false">
      <c r="A74" s="23"/>
      <c r="B74" s="1"/>
      <c r="C74" s="1"/>
    </row>
    <row r="75" customFormat="false" ht="14.65" hidden="false" customHeight="false" outlineLevel="0" collapsed="false">
      <c r="A75" s="23"/>
      <c r="B75" s="1"/>
      <c r="C75" s="22" t="s">
        <v>24</v>
      </c>
      <c r="D75" s="13"/>
    </row>
  </sheetData>
  <sheetProtection sheet="true" objects="true" scenarios="true"/>
  <mergeCells count="4">
    <mergeCell ref="B1:D1"/>
    <mergeCell ref="A2:B2"/>
    <mergeCell ref="C2:D2"/>
    <mergeCell ref="A6:D6"/>
  </mergeCells>
  <hyperlinks>
    <hyperlink ref="C3" location="ОГЛАВЛЕНИЕ " display="К ОГЛАВЛЕНИЮ ПРАЙС-ЛИСТА"/>
    <hyperlink ref="C75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9" activeCellId="1" sqref="H20:H21 C19"/>
    </sheetView>
  </sheetViews>
  <sheetFormatPr defaultRowHeight="14.65" zeroHeight="false" outlineLevelRow="0" outlineLevelCol="0"/>
  <cols>
    <col collapsed="false" customWidth="true" hidden="false" outlineLevel="0" max="1" min="1" style="23" width="47.52"/>
    <col collapsed="false" customWidth="true" hidden="false" outlineLevel="0" max="3" min="2" style="24" width="12.47"/>
    <col collapsed="false" customWidth="true" hidden="false" outlineLevel="0" max="4" min="4" style="24" width="16.12"/>
    <col collapsed="false" customWidth="true" hidden="false" outlineLevel="0" max="5" min="5" style="24" width="18.9"/>
    <col collapsed="false" customWidth="true" hidden="false" outlineLevel="0" max="1025" min="6" style="0" width="10.27"/>
  </cols>
  <sheetData>
    <row r="1" customFormat="false" ht="87" hidden="false" customHeight="true" outlineLevel="0" collapsed="false">
      <c r="A1" s="26"/>
      <c r="B1" s="37"/>
      <c r="C1" s="37"/>
      <c r="D1" s="37"/>
      <c r="E1" s="37"/>
    </row>
    <row r="2" customFormat="false" ht="19.35" hidden="false" customHeight="false" outlineLevel="0" collapsed="false">
      <c r="A2" s="38" t="s">
        <v>153</v>
      </c>
      <c r="B2" s="38"/>
      <c r="C2" s="39"/>
      <c r="D2" s="39"/>
      <c r="E2" s="39"/>
    </row>
    <row r="3" customFormat="false" ht="12.8" hidden="false" customHeight="false" outlineLevel="0" collapsed="false">
      <c r="A3" s="0"/>
      <c r="B3" s="0"/>
      <c r="C3" s="1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27" t="s">
        <v>154</v>
      </c>
      <c r="C4" s="27" t="s">
        <v>27</v>
      </c>
      <c r="D4" s="27" t="s">
        <v>46</v>
      </c>
      <c r="E4" s="27" t="s">
        <v>155</v>
      </c>
    </row>
    <row r="5" customFormat="false" ht="20.55" hidden="false" customHeight="false" outlineLevel="0" collapsed="false">
      <c r="A5" s="36" t="s">
        <v>156</v>
      </c>
      <c r="B5" s="40"/>
      <c r="C5" s="16"/>
      <c r="D5" s="16"/>
      <c r="E5" s="16"/>
    </row>
    <row r="6" customFormat="false" ht="19.35" hidden="false" customHeight="false" outlineLevel="0" collapsed="false">
      <c r="A6" s="18" t="s">
        <v>157</v>
      </c>
      <c r="B6" s="18"/>
      <c r="C6" s="18"/>
      <c r="D6" s="18"/>
      <c r="E6" s="18"/>
    </row>
    <row r="7" customFormat="false" ht="14.65" hidden="false" customHeight="false" outlineLevel="0" collapsed="false">
      <c r="A7" s="19" t="s">
        <v>158</v>
      </c>
      <c r="B7" s="28" t="s">
        <v>159</v>
      </c>
      <c r="C7" s="41" t="n">
        <v>0.61</v>
      </c>
      <c r="D7" s="28" t="n">
        <v>50500</v>
      </c>
      <c r="E7" s="42" t="n">
        <f aca="false">D7*C7/1000</f>
        <v>30.805</v>
      </c>
    </row>
    <row r="8" customFormat="false" ht="14.65" hidden="false" customHeight="false" outlineLevel="0" collapsed="false">
      <c r="A8" s="19" t="s">
        <v>160</v>
      </c>
      <c r="B8" s="28" t="s">
        <v>159</v>
      </c>
      <c r="C8" s="41" t="n">
        <v>0.85</v>
      </c>
      <c r="D8" s="28" t="n">
        <v>49500</v>
      </c>
      <c r="E8" s="13" t="n">
        <f aca="false">D8*C8/1000</f>
        <v>42.075</v>
      </c>
    </row>
    <row r="9" customFormat="false" ht="14.65" hidden="false" customHeight="false" outlineLevel="0" collapsed="false">
      <c r="A9" s="19" t="s">
        <v>161</v>
      </c>
      <c r="B9" s="28" t="s">
        <v>159</v>
      </c>
      <c r="C9" s="41" t="n">
        <v>1.08</v>
      </c>
      <c r="D9" s="28" t="n">
        <v>46800</v>
      </c>
      <c r="E9" s="13" t="n">
        <f aca="false">D9*C9/1000</f>
        <v>50.544</v>
      </c>
    </row>
    <row r="10" customFormat="false" ht="14.65" hidden="false" customHeight="false" outlineLevel="0" collapsed="false">
      <c r="A10" s="19" t="s">
        <v>162</v>
      </c>
      <c r="B10" s="28" t="s">
        <v>159</v>
      </c>
      <c r="C10" s="41" t="n">
        <v>1.07</v>
      </c>
      <c r="D10" s="28" t="n">
        <v>49500</v>
      </c>
      <c r="E10" s="13" t="n">
        <f aca="false">D10*C10/1000</f>
        <v>52.965</v>
      </c>
    </row>
    <row r="11" customFormat="false" ht="14.65" hidden="false" customHeight="false" outlineLevel="0" collapsed="false">
      <c r="A11" s="19" t="s">
        <v>163</v>
      </c>
      <c r="B11" s="28" t="s">
        <v>159</v>
      </c>
      <c r="C11" s="41" t="n">
        <v>1.4</v>
      </c>
      <c r="D11" s="28" t="n">
        <v>46800</v>
      </c>
      <c r="E11" s="13" t="n">
        <f aca="false">D11*C11/1000</f>
        <v>65.52</v>
      </c>
    </row>
    <row r="12" customFormat="false" ht="14.65" hidden="false" customHeight="false" outlineLevel="0" collapsed="false">
      <c r="A12" s="19" t="s">
        <v>164</v>
      </c>
      <c r="B12" s="28" t="s">
        <v>159</v>
      </c>
      <c r="C12" s="41" t="n">
        <v>1.16</v>
      </c>
      <c r="D12" s="28" t="n">
        <v>48900</v>
      </c>
      <c r="E12" s="13" t="n">
        <f aca="false">D12*C12/1000</f>
        <v>56.724</v>
      </c>
    </row>
    <row r="13" customFormat="false" ht="14.65" hidden="false" customHeight="false" outlineLevel="0" collapsed="false">
      <c r="A13" s="19" t="s">
        <v>165</v>
      </c>
      <c r="B13" s="28" t="s">
        <v>159</v>
      </c>
      <c r="C13" s="41" t="n">
        <v>1.39009009009009</v>
      </c>
      <c r="D13" s="28" t="n">
        <v>49500</v>
      </c>
      <c r="E13" s="13" t="n">
        <f aca="false">D13*C13/1000</f>
        <v>68.8094594594594</v>
      </c>
    </row>
    <row r="14" customFormat="false" ht="14.65" hidden="false" customHeight="false" outlineLevel="0" collapsed="false">
      <c r="A14" s="19" t="s">
        <v>166</v>
      </c>
      <c r="B14" s="28" t="s">
        <v>159</v>
      </c>
      <c r="C14" s="41" t="n">
        <v>1.7</v>
      </c>
      <c r="D14" s="28" t="n">
        <v>46800</v>
      </c>
      <c r="E14" s="13" t="n">
        <f aca="false">D14*C14/1000</f>
        <v>79.56</v>
      </c>
    </row>
    <row r="15" customFormat="false" ht="14.65" hidden="false" customHeight="false" outlineLevel="0" collapsed="false">
      <c r="A15" s="19" t="s">
        <v>167</v>
      </c>
      <c r="B15" s="28" t="s">
        <v>159</v>
      </c>
      <c r="C15" s="42" t="n">
        <v>1.31</v>
      </c>
      <c r="D15" s="28" t="n">
        <v>49500</v>
      </c>
      <c r="E15" s="13" t="n">
        <f aca="false">D15*C15/1000</f>
        <v>64.845</v>
      </c>
    </row>
    <row r="16" customFormat="false" ht="14.65" hidden="false" customHeight="false" outlineLevel="0" collapsed="false">
      <c r="A16" s="19" t="s">
        <v>168</v>
      </c>
      <c r="B16" s="28" t="s">
        <v>159</v>
      </c>
      <c r="C16" s="41" t="n">
        <v>1.7</v>
      </c>
      <c r="D16" s="28" t="n">
        <v>46800</v>
      </c>
      <c r="E16" s="13" t="n">
        <f aca="false">D16*C16/1000</f>
        <v>79.56</v>
      </c>
    </row>
    <row r="17" customFormat="false" ht="14.65" hidden="false" customHeight="false" outlineLevel="0" collapsed="false">
      <c r="A17" s="19" t="s">
        <v>169</v>
      </c>
      <c r="B17" s="28" t="s">
        <v>159</v>
      </c>
      <c r="C17" s="41" t="n">
        <v>1.43</v>
      </c>
      <c r="D17" s="28" t="n">
        <v>49500</v>
      </c>
      <c r="E17" s="13" t="n">
        <f aca="false">D17*C17/1000</f>
        <v>70.785</v>
      </c>
    </row>
    <row r="18" customFormat="false" ht="14.65" hidden="false" customHeight="false" outlineLevel="0" collapsed="false">
      <c r="A18" s="19" t="s">
        <v>170</v>
      </c>
      <c r="B18" s="28" t="s">
        <v>159</v>
      </c>
      <c r="C18" s="41" t="n">
        <v>1.86</v>
      </c>
      <c r="D18" s="28" t="n">
        <v>46800</v>
      </c>
      <c r="E18" s="13" t="n">
        <f aca="false">D18*C18/1000</f>
        <v>87.048</v>
      </c>
    </row>
    <row r="19" customFormat="false" ht="14.65" hidden="false" customHeight="false" outlineLevel="0" collapsed="false">
      <c r="A19" s="19" t="s">
        <v>171</v>
      </c>
      <c r="B19" s="28" t="s">
        <v>159</v>
      </c>
      <c r="C19" s="41" t="n">
        <v>1.78</v>
      </c>
      <c r="D19" s="28" t="n">
        <v>49500</v>
      </c>
      <c r="E19" s="13" t="n">
        <f aca="false">D19*C19/1000</f>
        <v>88.11</v>
      </c>
    </row>
    <row r="20" customFormat="false" ht="14.65" hidden="false" customHeight="false" outlineLevel="0" collapsed="false">
      <c r="A20" s="19" t="s">
        <v>172</v>
      </c>
      <c r="B20" s="28" t="s">
        <v>159</v>
      </c>
      <c r="C20" s="41" t="n">
        <v>2.33</v>
      </c>
      <c r="D20" s="28" t="n">
        <v>46800</v>
      </c>
      <c r="E20" s="13" t="n">
        <f aca="false">D20*C20/1000</f>
        <v>109.044</v>
      </c>
    </row>
    <row r="21" customFormat="false" ht="14.65" hidden="false" customHeight="false" outlineLevel="0" collapsed="false">
      <c r="A21" s="19" t="s">
        <v>173</v>
      </c>
      <c r="B21" s="28" t="s">
        <v>159</v>
      </c>
      <c r="C21" s="41" t="n">
        <v>3.36</v>
      </c>
      <c r="D21" s="28" t="n">
        <v>45500</v>
      </c>
      <c r="E21" s="13" t="n">
        <f aca="false">D21*C21/1000</f>
        <v>152.88</v>
      </c>
    </row>
    <row r="22" customFormat="false" ht="14.65" hidden="false" customHeight="false" outlineLevel="0" collapsed="false">
      <c r="A22" s="19" t="s">
        <v>174</v>
      </c>
      <c r="B22" s="28" t="s">
        <v>159</v>
      </c>
      <c r="C22" s="41" t="n">
        <v>1.67</v>
      </c>
      <c r="D22" s="28" t="n">
        <v>49500</v>
      </c>
      <c r="E22" s="13" t="n">
        <f aca="false">D22*C22/1000</f>
        <v>82.665</v>
      </c>
    </row>
    <row r="23" customFormat="false" ht="14.65" hidden="false" customHeight="false" outlineLevel="0" collapsed="false">
      <c r="A23" s="19" t="s">
        <v>175</v>
      </c>
      <c r="B23" s="28" t="s">
        <v>159</v>
      </c>
      <c r="C23" s="41" t="n">
        <v>2.17</v>
      </c>
      <c r="D23" s="28" t="n">
        <v>46800</v>
      </c>
      <c r="E23" s="13" t="n">
        <f aca="false">D23*C23/1000</f>
        <v>101.556</v>
      </c>
    </row>
    <row r="24" customFormat="false" ht="14.65" hidden="false" customHeight="false" outlineLevel="0" collapsed="false">
      <c r="A24" s="19" t="s">
        <v>176</v>
      </c>
      <c r="B24" s="28" t="s">
        <v>159</v>
      </c>
      <c r="C24" s="41" t="n">
        <v>2.32</v>
      </c>
      <c r="D24" s="28" t="n">
        <v>46500</v>
      </c>
      <c r="E24" s="13" t="n">
        <f aca="false">D24*C24/1000</f>
        <v>107.88</v>
      </c>
    </row>
    <row r="25" customFormat="false" ht="14.65" hidden="false" customHeight="false" outlineLevel="0" collapsed="false">
      <c r="A25" s="19" t="s">
        <v>177</v>
      </c>
      <c r="B25" s="28" t="s">
        <v>159</v>
      </c>
      <c r="C25" s="41" t="n">
        <v>2.97</v>
      </c>
      <c r="D25" s="28" t="n">
        <v>46500</v>
      </c>
      <c r="E25" s="13" t="n">
        <f aca="false">D25*C25/1000</f>
        <v>138.105</v>
      </c>
    </row>
    <row r="26" customFormat="false" ht="14.65" hidden="false" customHeight="false" outlineLevel="0" collapsed="false">
      <c r="A26" s="19" t="s">
        <v>178</v>
      </c>
      <c r="B26" s="28" t="s">
        <v>159</v>
      </c>
      <c r="C26" s="41" t="n">
        <v>4.31</v>
      </c>
      <c r="D26" s="28" t="n">
        <v>45500</v>
      </c>
      <c r="E26" s="13" t="n">
        <f aca="false">D26*C26/1000</f>
        <v>196.105</v>
      </c>
    </row>
    <row r="27" customFormat="false" ht="14.65" hidden="false" customHeight="false" outlineLevel="0" collapsed="false">
      <c r="A27" s="19" t="s">
        <v>179</v>
      </c>
      <c r="B27" s="28" t="s">
        <v>159</v>
      </c>
      <c r="C27" s="41" t="n">
        <v>2.65</v>
      </c>
      <c r="D27" s="28" t="n">
        <v>46500</v>
      </c>
      <c r="E27" s="13" t="n">
        <f aca="false">D27*C27/1000</f>
        <v>123.225</v>
      </c>
    </row>
    <row r="28" customFormat="false" ht="14.65" hidden="false" customHeight="false" outlineLevel="0" collapsed="false">
      <c r="A28" s="19" t="s">
        <v>180</v>
      </c>
      <c r="B28" s="28" t="s">
        <v>159</v>
      </c>
      <c r="C28" s="41" t="n">
        <v>2.96</v>
      </c>
      <c r="D28" s="28" t="n">
        <v>46500</v>
      </c>
      <c r="E28" s="13" t="n">
        <f aca="false">D28*C28/1000</f>
        <v>137.64</v>
      </c>
    </row>
    <row r="29" customFormat="false" ht="14.65" hidden="false" customHeight="false" outlineLevel="0" collapsed="false">
      <c r="A29" s="19" t="s">
        <v>181</v>
      </c>
      <c r="B29" s="28" t="s">
        <v>159</v>
      </c>
      <c r="C29" s="41" t="n">
        <v>4.3</v>
      </c>
      <c r="D29" s="28" t="n">
        <v>45500</v>
      </c>
      <c r="E29" s="13" t="n">
        <f aca="false">D29*C29/1000</f>
        <v>195.65</v>
      </c>
    </row>
    <row r="30" customFormat="false" ht="14.65" hidden="false" customHeight="false" outlineLevel="0" collapsed="false">
      <c r="A30" s="19" t="s">
        <v>182</v>
      </c>
      <c r="B30" s="28" t="s">
        <v>159</v>
      </c>
      <c r="C30" s="41" t="n">
        <v>3.63</v>
      </c>
      <c r="D30" s="28" t="n">
        <v>46500</v>
      </c>
      <c r="E30" s="13" t="n">
        <f aca="false">D30*C30/1000</f>
        <v>168.795</v>
      </c>
    </row>
    <row r="31" customFormat="false" ht="14.65" hidden="false" customHeight="false" outlineLevel="0" collapsed="false">
      <c r="A31" s="19" t="s">
        <v>183</v>
      </c>
      <c r="B31" s="28" t="s">
        <v>159</v>
      </c>
      <c r="C31" s="41" t="n">
        <v>5.29</v>
      </c>
      <c r="D31" s="28" t="n">
        <v>45500</v>
      </c>
      <c r="E31" s="13" t="n">
        <f aca="false">D31*C31/1000</f>
        <v>240.695</v>
      </c>
    </row>
    <row r="32" customFormat="false" ht="14.65" hidden="false" customHeight="false" outlineLevel="0" collapsed="false">
      <c r="A32" s="19" t="s">
        <v>184</v>
      </c>
      <c r="B32" s="28" t="s">
        <v>159</v>
      </c>
      <c r="C32" s="41" t="n">
        <v>3.59</v>
      </c>
      <c r="D32" s="28" t="n">
        <v>46800</v>
      </c>
      <c r="E32" s="13" t="n">
        <f aca="false">D32*C32/1000</f>
        <v>168.012</v>
      </c>
    </row>
    <row r="33" customFormat="false" ht="14.65" hidden="false" customHeight="false" outlineLevel="0" collapsed="false">
      <c r="A33" s="19" t="s">
        <v>185</v>
      </c>
      <c r="B33" s="28" t="s">
        <v>159</v>
      </c>
      <c r="C33" s="41" t="n">
        <v>5.25</v>
      </c>
      <c r="D33" s="28" t="n">
        <v>45500</v>
      </c>
      <c r="E33" s="13" t="n">
        <f aca="false">D33*C33/1000</f>
        <v>238.875</v>
      </c>
    </row>
    <row r="34" customFormat="false" ht="14.65" hidden="false" customHeight="false" outlineLevel="0" collapsed="false">
      <c r="A34" s="19" t="s">
        <v>186</v>
      </c>
      <c r="B34" s="28" t="s">
        <v>159</v>
      </c>
      <c r="C34" s="42" t="n">
        <v>4.22</v>
      </c>
      <c r="D34" s="28" t="n">
        <v>46800</v>
      </c>
      <c r="E34" s="13" t="n">
        <f aca="false">D34*C34/1000</f>
        <v>197.496</v>
      </c>
    </row>
    <row r="35" customFormat="false" ht="14.65" hidden="false" customHeight="false" outlineLevel="0" collapsed="false">
      <c r="A35" s="19" t="s">
        <v>187</v>
      </c>
      <c r="B35" s="28" t="s">
        <v>159</v>
      </c>
      <c r="C35" s="42" t="n">
        <v>6.19</v>
      </c>
      <c r="D35" s="28" t="n">
        <v>45500</v>
      </c>
      <c r="E35" s="13" t="n">
        <f aca="false">D35*C35/1000</f>
        <v>281.645</v>
      </c>
    </row>
    <row r="36" customFormat="false" ht="14.65" hidden="false" customHeight="false" outlineLevel="0" collapsed="false">
      <c r="A36" s="19" t="s">
        <v>188</v>
      </c>
      <c r="B36" s="28" t="s">
        <v>189</v>
      </c>
      <c r="C36" s="42" t="n">
        <v>7.13</v>
      </c>
      <c r="D36" s="28" t="n">
        <v>45500</v>
      </c>
      <c r="E36" s="13" t="n">
        <f aca="false">D36*C36/1000</f>
        <v>324.415</v>
      </c>
    </row>
    <row r="37" customFormat="false" ht="14.65" hidden="false" customHeight="false" outlineLevel="0" collapsed="false">
      <c r="A37" s="19" t="s">
        <v>190</v>
      </c>
      <c r="B37" s="28" t="s">
        <v>189</v>
      </c>
      <c r="C37" s="42" t="n">
        <v>9.4</v>
      </c>
      <c r="D37" s="28" t="n">
        <v>45500</v>
      </c>
      <c r="E37" s="13" t="n">
        <f aca="false">D37*C37/1000</f>
        <v>427.7</v>
      </c>
    </row>
    <row r="38" customFormat="false" ht="14.65" hidden="false" customHeight="false" outlineLevel="0" collapsed="false">
      <c r="A38" s="19" t="s">
        <v>191</v>
      </c>
      <c r="B38" s="28" t="s">
        <v>189</v>
      </c>
      <c r="C38" s="42" t="n">
        <v>11.437</v>
      </c>
      <c r="D38" s="28" t="n">
        <v>49000</v>
      </c>
      <c r="E38" s="13" t="n">
        <f aca="false">D38*C38/1000</f>
        <v>560.413</v>
      </c>
    </row>
    <row r="39" customFormat="false" ht="14.65" hidden="false" customHeight="false" outlineLevel="0" collapsed="false">
      <c r="A39" s="19" t="s">
        <v>192</v>
      </c>
      <c r="B39" s="28" t="s">
        <v>189</v>
      </c>
      <c r="C39" s="42" t="n">
        <v>6.66</v>
      </c>
      <c r="D39" s="28" t="n">
        <v>45500</v>
      </c>
      <c r="E39" s="13" t="n">
        <f aca="false">D39*C39/1000</f>
        <v>303.03</v>
      </c>
    </row>
    <row r="40" customFormat="false" ht="14.65" hidden="false" customHeight="false" outlineLevel="0" collapsed="false">
      <c r="A40" s="19" t="s">
        <v>193</v>
      </c>
      <c r="B40" s="28" t="s">
        <v>189</v>
      </c>
      <c r="C40" s="42" t="n">
        <v>8.702</v>
      </c>
      <c r="D40" s="28" t="n">
        <v>45500</v>
      </c>
      <c r="E40" s="13" t="n">
        <f aca="false">D40*C40/1000</f>
        <v>395.941</v>
      </c>
    </row>
    <row r="41" customFormat="false" ht="14.65" hidden="false" customHeight="false" outlineLevel="0" collapsed="false">
      <c r="A41" s="19" t="s">
        <v>194</v>
      </c>
      <c r="B41" s="28" t="s">
        <v>189</v>
      </c>
      <c r="C41" s="42" t="n">
        <v>10.652</v>
      </c>
      <c r="D41" s="28" t="n">
        <v>49900</v>
      </c>
      <c r="E41" s="13" t="n">
        <f aca="false">D41*C41/1000</f>
        <v>531.5348</v>
      </c>
    </row>
    <row r="42" customFormat="false" ht="14.65" hidden="false" customHeight="false" outlineLevel="0" collapsed="false">
      <c r="A42" s="19" t="s">
        <v>195</v>
      </c>
      <c r="B42" s="28" t="s">
        <v>189</v>
      </c>
      <c r="C42" s="42" t="n">
        <v>12.514</v>
      </c>
      <c r="D42" s="28" t="n">
        <v>49900</v>
      </c>
      <c r="E42" s="13" t="n">
        <f aca="false">D42*C42/1000</f>
        <v>624.4486</v>
      </c>
    </row>
    <row r="43" customFormat="false" ht="14.65" hidden="false" customHeight="false" outlineLevel="0" collapsed="false">
      <c r="A43" s="19" t="s">
        <v>196</v>
      </c>
      <c r="B43" s="28" t="s">
        <v>189</v>
      </c>
      <c r="C43" s="42" t="n">
        <v>7.132</v>
      </c>
      <c r="D43" s="21" t="n">
        <v>49900</v>
      </c>
      <c r="E43" s="13" t="n">
        <f aca="false">D43*C43/1000</f>
        <v>355.8868</v>
      </c>
    </row>
    <row r="44" customFormat="false" ht="14.65" hidden="false" customHeight="false" outlineLevel="0" collapsed="false">
      <c r="A44" s="19" t="s">
        <v>197</v>
      </c>
      <c r="B44" s="28" t="s">
        <v>189</v>
      </c>
      <c r="C44" s="42" t="n">
        <v>9.33</v>
      </c>
      <c r="D44" s="21" t="n">
        <v>49900</v>
      </c>
      <c r="E44" s="13" t="n">
        <f aca="false">D44*C44/1000</f>
        <v>465.567</v>
      </c>
    </row>
    <row r="45" customFormat="false" ht="14.65" hidden="false" customHeight="false" outlineLevel="0" collapsed="false">
      <c r="A45" s="19" t="s">
        <v>198</v>
      </c>
      <c r="B45" s="28" t="s">
        <v>189</v>
      </c>
      <c r="C45" s="42" t="n">
        <v>11.437</v>
      </c>
      <c r="D45" s="21" t="n">
        <v>50700</v>
      </c>
      <c r="E45" s="13" t="n">
        <f aca="false">D45*C45/1000</f>
        <v>579.8559</v>
      </c>
    </row>
    <row r="46" customFormat="false" ht="14.65" hidden="false" customHeight="false" outlineLevel="0" collapsed="false">
      <c r="A46" s="19" t="s">
        <v>199</v>
      </c>
      <c r="B46" s="28" t="s">
        <v>189</v>
      </c>
      <c r="C46" s="42" t="n">
        <v>9.02</v>
      </c>
      <c r="D46" s="28" t="n">
        <v>45500</v>
      </c>
      <c r="E46" s="13" t="n">
        <f aca="false">D46*C46/1000</f>
        <v>410.41</v>
      </c>
    </row>
    <row r="47" customFormat="false" ht="14.65" hidden="false" customHeight="false" outlineLevel="0" collapsed="false">
      <c r="A47" s="19" t="s">
        <v>200</v>
      </c>
      <c r="B47" s="28" t="s">
        <v>189</v>
      </c>
      <c r="C47" s="42" t="n">
        <v>11.84</v>
      </c>
      <c r="D47" s="28" t="n">
        <v>45500</v>
      </c>
      <c r="E47" s="13" t="n">
        <f aca="false">D47*C47/1000</f>
        <v>538.72</v>
      </c>
    </row>
    <row r="48" customFormat="false" ht="14.65" hidden="false" customHeight="false" outlineLevel="0" collapsed="false">
      <c r="A48" s="19" t="s">
        <v>201</v>
      </c>
      <c r="B48" s="28" t="s">
        <v>189</v>
      </c>
      <c r="C48" s="42" t="n">
        <v>10.586</v>
      </c>
      <c r="D48" s="21" t="n">
        <v>50500</v>
      </c>
      <c r="E48" s="13" t="n">
        <f aca="false">D48*C48/1000</f>
        <v>534.593</v>
      </c>
    </row>
    <row r="49" customFormat="false" ht="14.65" hidden="false" customHeight="false" outlineLevel="0" collapsed="false">
      <c r="A49" s="19" t="s">
        <v>202</v>
      </c>
      <c r="B49" s="28" t="s">
        <v>189</v>
      </c>
      <c r="C49" s="42" t="n">
        <v>13.007</v>
      </c>
      <c r="D49" s="21" t="n">
        <v>50500</v>
      </c>
      <c r="E49" s="13" t="n">
        <f aca="false">D49*C49/1000</f>
        <v>656.8535</v>
      </c>
    </row>
    <row r="50" customFormat="false" ht="14.65" hidden="false" customHeight="false" outlineLevel="0" collapsed="false">
      <c r="A50" s="19" t="s">
        <v>203</v>
      </c>
      <c r="B50" s="28" t="s">
        <v>189</v>
      </c>
      <c r="C50" s="42" t="n">
        <v>9.016</v>
      </c>
      <c r="D50" s="21" t="n">
        <v>50500</v>
      </c>
      <c r="E50" s="13" t="n">
        <f aca="false">D50*C50/1000</f>
        <v>455.308</v>
      </c>
    </row>
    <row r="51" customFormat="false" ht="14.65" hidden="false" customHeight="false" outlineLevel="0" collapsed="false">
      <c r="A51" s="19" t="s">
        <v>204</v>
      </c>
      <c r="B51" s="28" t="s">
        <v>189</v>
      </c>
      <c r="C51" s="42" t="n">
        <v>11.842</v>
      </c>
      <c r="D51" s="21" t="n">
        <v>50500</v>
      </c>
      <c r="E51" s="13" t="n">
        <f aca="false">D51*C51/1000</f>
        <v>598.021</v>
      </c>
    </row>
    <row r="52" customFormat="false" ht="14.65" hidden="false" customHeight="false" outlineLevel="0" collapsed="false">
      <c r="A52" s="19" t="s">
        <v>205</v>
      </c>
      <c r="B52" s="28" t="s">
        <v>189</v>
      </c>
      <c r="C52" s="42" t="n">
        <v>14.577</v>
      </c>
      <c r="D52" s="21" t="n">
        <v>50800</v>
      </c>
      <c r="E52" s="13" t="n">
        <f aca="false">D52*C52/1000</f>
        <v>740.5116</v>
      </c>
    </row>
    <row r="53" customFormat="false" ht="14.65" hidden="false" customHeight="false" outlineLevel="0" collapsed="false">
      <c r="A53" s="19" t="s">
        <v>206</v>
      </c>
      <c r="B53" s="28" t="s">
        <v>189</v>
      </c>
      <c r="C53" s="42" t="n">
        <v>17.224</v>
      </c>
      <c r="D53" s="21" t="n">
        <v>51000</v>
      </c>
      <c r="E53" s="13" t="n">
        <f aca="false">D53*C53/1000</f>
        <v>878.424</v>
      </c>
    </row>
    <row r="54" customFormat="false" ht="14.65" hidden="false" customHeight="false" outlineLevel="0" collapsed="false">
      <c r="A54" s="19" t="s">
        <v>207</v>
      </c>
      <c r="B54" s="28" t="s">
        <v>189</v>
      </c>
      <c r="C54" s="42" t="n">
        <v>14.35</v>
      </c>
      <c r="D54" s="21" t="n">
        <v>50000</v>
      </c>
      <c r="E54" s="13" t="n">
        <f aca="false">D54*C54/1000</f>
        <v>717.5</v>
      </c>
    </row>
    <row r="55" customFormat="false" ht="14.65" hidden="false" customHeight="false" outlineLevel="0" collapsed="false">
      <c r="A55" s="19" t="s">
        <v>208</v>
      </c>
      <c r="B55" s="28" t="s">
        <v>189</v>
      </c>
      <c r="C55" s="42" t="n">
        <v>17.717</v>
      </c>
      <c r="D55" s="21" t="n">
        <v>50800</v>
      </c>
      <c r="E55" s="13" t="n">
        <f aca="false">D55*C55/1000</f>
        <v>900.0236</v>
      </c>
    </row>
    <row r="56" customFormat="false" ht="14.65" hidden="false" customHeight="false" outlineLevel="0" collapsed="false">
      <c r="A56" s="19" t="s">
        <v>209</v>
      </c>
      <c r="B56" s="28" t="s">
        <v>189</v>
      </c>
      <c r="C56" s="42" t="n">
        <v>20.992</v>
      </c>
      <c r="D56" s="21" t="n">
        <v>51000</v>
      </c>
      <c r="E56" s="13" t="n">
        <f aca="false">D56*C56/1000</f>
        <v>1070.592</v>
      </c>
    </row>
    <row r="57" customFormat="false" ht="14.65" hidden="false" customHeight="false" outlineLevel="0" collapsed="false">
      <c r="A57" s="19" t="s">
        <v>210</v>
      </c>
      <c r="B57" s="28" t="s">
        <v>189</v>
      </c>
      <c r="C57" s="42" t="n">
        <v>27.27</v>
      </c>
      <c r="D57" s="21" t="n">
        <v>51000</v>
      </c>
      <c r="E57" s="13" t="n">
        <f aca="false">D57*C57/1000</f>
        <v>1390.77</v>
      </c>
    </row>
    <row r="58" customFormat="false" ht="14.65" hidden="false" customHeight="false" outlineLevel="0" collapsed="false">
      <c r="A58" s="19" t="s">
        <v>211</v>
      </c>
      <c r="B58" s="28" t="s">
        <v>189</v>
      </c>
      <c r="C58" s="42" t="n">
        <v>20.857</v>
      </c>
      <c r="D58" s="21" t="n">
        <v>51000</v>
      </c>
      <c r="E58" s="13" t="n">
        <f aca="false">D58*C58/1000</f>
        <v>1063.707</v>
      </c>
    </row>
    <row r="59" customFormat="false" ht="14.65" hidden="false" customHeight="false" outlineLevel="0" collapsed="false">
      <c r="A59" s="19" t="s">
        <v>212</v>
      </c>
      <c r="B59" s="28" t="s">
        <v>189</v>
      </c>
      <c r="C59" s="42" t="n">
        <v>24.76</v>
      </c>
      <c r="D59" s="21" t="n">
        <v>51000</v>
      </c>
      <c r="E59" s="13" t="n">
        <f aca="false">D59*C59/1000</f>
        <v>1262.76</v>
      </c>
    </row>
    <row r="60" customFormat="false" ht="14.65" hidden="false" customHeight="false" outlineLevel="0" collapsed="false">
      <c r="A60" s="19" t="s">
        <v>213</v>
      </c>
      <c r="B60" s="28" t="s">
        <v>189</v>
      </c>
      <c r="C60" s="42" t="n">
        <v>14.354</v>
      </c>
      <c r="D60" s="21" t="n">
        <v>51000</v>
      </c>
      <c r="E60" s="13" t="n">
        <f aca="false">D60*C60/1000</f>
        <v>732.054</v>
      </c>
    </row>
    <row r="61" customFormat="false" ht="14.65" hidden="false" customHeight="false" outlineLevel="0" collapsed="false">
      <c r="A61" s="19" t="s">
        <v>214</v>
      </c>
      <c r="B61" s="28" t="s">
        <v>189</v>
      </c>
      <c r="C61" s="42" t="n">
        <v>17.715</v>
      </c>
      <c r="D61" s="21" t="n">
        <v>51000</v>
      </c>
      <c r="E61" s="13" t="n">
        <f aca="false">D61*C61/1000</f>
        <v>903.465</v>
      </c>
    </row>
    <row r="62" customFormat="false" ht="14.65" hidden="false" customHeight="false" outlineLevel="0" collapsed="false">
      <c r="A62" s="19" t="s">
        <v>215</v>
      </c>
      <c r="B62" s="28" t="s">
        <v>189</v>
      </c>
      <c r="C62" s="42" t="n">
        <v>20.992</v>
      </c>
      <c r="D62" s="21" t="n">
        <v>51000</v>
      </c>
      <c r="E62" s="13" t="n">
        <f aca="false">D62*C62/1000</f>
        <v>1070.592</v>
      </c>
    </row>
    <row r="63" customFormat="false" ht="14.65" hidden="false" customHeight="false" outlineLevel="0" collapsed="false">
      <c r="A63" s="19" t="s">
        <v>216</v>
      </c>
      <c r="B63" s="28" t="s">
        <v>189</v>
      </c>
      <c r="C63" s="42" t="n">
        <v>16.866</v>
      </c>
      <c r="D63" s="21" t="n">
        <v>51000</v>
      </c>
      <c r="E63" s="13" t="n">
        <f aca="false">D63*C63/1000</f>
        <v>860.166</v>
      </c>
    </row>
    <row r="64" customFormat="false" ht="14.65" hidden="false" customHeight="false" outlineLevel="0" collapsed="false">
      <c r="A64" s="19" t="s">
        <v>217</v>
      </c>
      <c r="B64" s="28" t="s">
        <v>189</v>
      </c>
      <c r="C64" s="42" t="n">
        <v>20.857</v>
      </c>
      <c r="D64" s="21" t="n">
        <v>51000</v>
      </c>
      <c r="E64" s="13" t="n">
        <f aca="false">D64*C64/1000</f>
        <v>1063.707</v>
      </c>
    </row>
    <row r="65" customFormat="false" ht="14.65" hidden="false" customHeight="false" outlineLevel="0" collapsed="false">
      <c r="A65" s="19" t="s">
        <v>218</v>
      </c>
      <c r="B65" s="28" t="s">
        <v>189</v>
      </c>
      <c r="C65" s="42" t="n">
        <v>24.76</v>
      </c>
      <c r="D65" s="21" t="n">
        <v>51000</v>
      </c>
      <c r="E65" s="13" t="n">
        <f aca="false">D65*C65/1000</f>
        <v>1262.76</v>
      </c>
    </row>
    <row r="66" customFormat="false" ht="14.65" hidden="false" customHeight="false" outlineLevel="0" collapsed="false">
      <c r="A66" s="19" t="s">
        <v>219</v>
      </c>
      <c r="B66" s="28" t="s">
        <v>189</v>
      </c>
      <c r="C66" s="42" t="n">
        <v>28.572</v>
      </c>
      <c r="D66" s="21" t="n">
        <v>51500</v>
      </c>
      <c r="E66" s="13" t="n">
        <f aca="false">D66*C66/1000</f>
        <v>1471.458</v>
      </c>
    </row>
    <row r="67" customFormat="false" ht="14.65" hidden="false" customHeight="false" outlineLevel="0" collapsed="false">
      <c r="A67" s="19" t="s">
        <v>220</v>
      </c>
      <c r="B67" s="28" t="s">
        <v>189</v>
      </c>
      <c r="C67" s="42" t="n">
        <v>32.294</v>
      </c>
      <c r="D67" s="21" t="n">
        <v>51500</v>
      </c>
      <c r="E67" s="13" t="n">
        <f aca="false">D67*C67/1000</f>
        <v>1663.141</v>
      </c>
    </row>
    <row r="68" customFormat="false" ht="14.65" hidden="false" customHeight="false" outlineLevel="0" collapsed="false">
      <c r="A68" s="19" t="s">
        <v>221</v>
      </c>
      <c r="B68" s="28" t="s">
        <v>189</v>
      </c>
      <c r="C68" s="42" t="n">
        <v>21.934</v>
      </c>
      <c r="D68" s="21" t="n">
        <v>51500</v>
      </c>
      <c r="E68" s="13" t="n">
        <f aca="false">D68*C68/1000</f>
        <v>1129.601</v>
      </c>
    </row>
    <row r="69" customFormat="false" ht="14.65" hidden="false" customHeight="false" outlineLevel="0" collapsed="false">
      <c r="A69" s="19" t="s">
        <v>222</v>
      </c>
      <c r="B69" s="28" t="s">
        <v>189</v>
      </c>
      <c r="C69" s="42" t="n">
        <v>18.122</v>
      </c>
      <c r="D69" s="21" t="n">
        <v>51500</v>
      </c>
      <c r="E69" s="13" t="n">
        <f aca="false">D69*C69/1000</f>
        <v>933.283</v>
      </c>
    </row>
    <row r="70" customFormat="false" ht="14.65" hidden="false" customHeight="false" outlineLevel="0" collapsed="false">
      <c r="A70" s="19" t="s">
        <v>223</v>
      </c>
      <c r="B70" s="28" t="s">
        <v>189</v>
      </c>
      <c r="C70" s="42" t="n">
        <v>22.427</v>
      </c>
      <c r="D70" s="21" t="n">
        <v>51500</v>
      </c>
      <c r="E70" s="13" t="n">
        <f aca="false">D70*C70/1000</f>
        <v>1154.9905</v>
      </c>
    </row>
    <row r="71" customFormat="false" ht="14.65" hidden="false" customHeight="false" outlineLevel="0" collapsed="false">
      <c r="A71" s="19" t="s">
        <v>224</v>
      </c>
      <c r="B71" s="28" t="s">
        <v>189</v>
      </c>
      <c r="C71" s="42" t="n">
        <v>26.644</v>
      </c>
      <c r="D71" s="21" t="n">
        <v>51500</v>
      </c>
      <c r="E71" s="13" t="n">
        <f aca="false">D71*C71/1000</f>
        <v>1372.166</v>
      </c>
    </row>
    <row r="72" customFormat="false" ht="14.65" hidden="false" customHeight="false" outlineLevel="0" collapsed="false">
      <c r="A72" s="19" t="s">
        <v>225</v>
      </c>
      <c r="B72" s="28" t="s">
        <v>189</v>
      </c>
      <c r="C72" s="42" t="n">
        <v>34.806</v>
      </c>
      <c r="D72" s="21" t="n">
        <v>51900</v>
      </c>
      <c r="E72" s="13" t="n">
        <f aca="false">D72*C72/1000</f>
        <v>1806.4314</v>
      </c>
    </row>
    <row r="73" customFormat="false" ht="14.65" hidden="false" customHeight="false" outlineLevel="0" collapsed="false">
      <c r="A73" s="19" t="s">
        <v>226</v>
      </c>
      <c r="B73" s="28" t="s">
        <v>189</v>
      </c>
      <c r="C73" s="42" t="n">
        <v>14.354</v>
      </c>
      <c r="D73" s="21" t="n">
        <v>51900</v>
      </c>
      <c r="E73" s="13" t="n">
        <f aca="false">D73*C73/1000</f>
        <v>744.9726</v>
      </c>
    </row>
    <row r="74" customFormat="false" ht="14.65" hidden="false" customHeight="false" outlineLevel="0" collapsed="false">
      <c r="A74" s="19" t="s">
        <v>227</v>
      </c>
      <c r="B74" s="28" t="s">
        <v>189</v>
      </c>
      <c r="C74" s="42" t="n">
        <v>17.717</v>
      </c>
      <c r="D74" s="21" t="n">
        <v>51900</v>
      </c>
      <c r="E74" s="13" t="n">
        <f aca="false">D74*C74/1000</f>
        <v>919.5123</v>
      </c>
    </row>
    <row r="75" customFormat="false" ht="14.65" hidden="false" customHeight="false" outlineLevel="0" collapsed="false">
      <c r="A75" s="19" t="s">
        <v>228</v>
      </c>
      <c r="B75" s="28" t="s">
        <v>189</v>
      </c>
      <c r="C75" s="42" t="n">
        <v>16.866</v>
      </c>
      <c r="D75" s="21" t="n">
        <v>51900</v>
      </c>
      <c r="E75" s="13" t="n">
        <f aca="false">D75*C75/1000</f>
        <v>875.3454</v>
      </c>
    </row>
    <row r="76" customFormat="false" ht="14.65" hidden="false" customHeight="false" outlineLevel="0" collapsed="false">
      <c r="A76" s="19" t="s">
        <v>229</v>
      </c>
      <c r="B76" s="28" t="s">
        <v>189</v>
      </c>
      <c r="C76" s="42" t="n">
        <v>20.857</v>
      </c>
      <c r="D76" s="21" t="n">
        <v>51900</v>
      </c>
      <c r="E76" s="13" t="n">
        <f aca="false">D76*C76/1000</f>
        <v>1082.4783</v>
      </c>
    </row>
    <row r="77" customFormat="false" ht="12.8" hidden="false" customHeight="false" outlineLevel="0" collapsed="false">
      <c r="A77" s="19" t="s">
        <v>230</v>
      </c>
      <c r="B77" s="28" t="s">
        <v>189</v>
      </c>
      <c r="C77" s="42" t="n">
        <v>24.76</v>
      </c>
      <c r="D77" s="21" t="n">
        <v>52500</v>
      </c>
      <c r="E77" s="13" t="n">
        <f aca="false">D77*C77/1000</f>
        <v>1299.9</v>
      </c>
    </row>
    <row r="78" customFormat="false" ht="12.8" hidden="false" customHeight="false" outlineLevel="0" collapsed="false">
      <c r="A78" s="19" t="s">
        <v>231</v>
      </c>
      <c r="B78" s="28" t="s">
        <v>189</v>
      </c>
      <c r="C78" s="42" t="n">
        <v>19.378</v>
      </c>
      <c r="D78" s="21" t="n">
        <v>56700</v>
      </c>
      <c r="E78" s="13" t="n">
        <f aca="false">D78*C78/1000</f>
        <v>1098.7326</v>
      </c>
    </row>
    <row r="79" customFormat="false" ht="14.65" hidden="false" customHeight="false" outlineLevel="0" collapsed="false">
      <c r="A79" s="19" t="s">
        <v>232</v>
      </c>
      <c r="B79" s="28" t="s">
        <v>189</v>
      </c>
      <c r="C79" s="42" t="n">
        <v>23.997</v>
      </c>
      <c r="D79" s="21" t="n">
        <v>56700</v>
      </c>
      <c r="E79" s="13" t="n">
        <f aca="false">D79*C79/1000</f>
        <v>1360.6299</v>
      </c>
    </row>
    <row r="80" customFormat="false" ht="14.65" hidden="false" customHeight="false" outlineLevel="0" collapsed="false">
      <c r="A80" s="19" t="s">
        <v>233</v>
      </c>
      <c r="B80" s="28" t="s">
        <v>189</v>
      </c>
      <c r="C80" s="42" t="n">
        <v>28.528</v>
      </c>
      <c r="D80" s="21" t="n">
        <v>57900</v>
      </c>
      <c r="E80" s="13" t="n">
        <f aca="false">D80*C80/1000</f>
        <v>1651.7712</v>
      </c>
    </row>
    <row r="81" customFormat="false" ht="14.65" hidden="false" customHeight="false" outlineLevel="0" collapsed="false">
      <c r="A81" s="19" t="s">
        <v>234</v>
      </c>
      <c r="B81" s="28" t="s">
        <v>189</v>
      </c>
      <c r="C81" s="42" t="n">
        <v>32.968</v>
      </c>
      <c r="D81" s="21" t="n">
        <v>57900</v>
      </c>
      <c r="E81" s="13" t="n">
        <f aca="false">D81*C81/1000</f>
        <v>1908.8472</v>
      </c>
    </row>
    <row r="82" customFormat="false" ht="14.65" hidden="false" customHeight="false" outlineLevel="0" collapsed="false">
      <c r="A82" s="19" t="s">
        <v>235</v>
      </c>
      <c r="B82" s="28" t="s">
        <v>189</v>
      </c>
      <c r="C82" s="42" t="n">
        <v>37.318</v>
      </c>
      <c r="D82" s="21" t="n">
        <v>57900</v>
      </c>
      <c r="E82" s="13" t="n">
        <f aca="false">D82*C82/1000</f>
        <v>2160.7122</v>
      </c>
    </row>
    <row r="83" customFormat="false" ht="14.65" hidden="false" customHeight="false" outlineLevel="0" collapsed="false">
      <c r="A83" s="19" t="s">
        <v>236</v>
      </c>
      <c r="B83" s="28" t="s">
        <v>189</v>
      </c>
      <c r="C83" s="42" t="n">
        <v>16.866</v>
      </c>
      <c r="D83" s="21" t="n">
        <v>57900</v>
      </c>
      <c r="E83" s="13" t="n">
        <f aca="false">D83*C83/1000</f>
        <v>976.5414</v>
      </c>
    </row>
    <row r="84" customFormat="false" ht="14.65" hidden="false" customHeight="false" outlineLevel="0" collapsed="false">
      <c r="A84" s="19" t="s">
        <v>237</v>
      </c>
      <c r="B84" s="28" t="s">
        <v>189</v>
      </c>
      <c r="C84" s="42" t="n">
        <v>24.76</v>
      </c>
      <c r="D84" s="21" t="n">
        <v>57900</v>
      </c>
      <c r="E84" s="13" t="n">
        <f aca="false">D84*C84/1000</f>
        <v>1433.604</v>
      </c>
    </row>
    <row r="85" customFormat="false" ht="14.65" hidden="false" customHeight="false" outlineLevel="0" collapsed="false">
      <c r="A85" s="19" t="s">
        <v>238</v>
      </c>
      <c r="B85" s="28" t="s">
        <v>189</v>
      </c>
      <c r="C85" s="42" t="n">
        <v>32.294</v>
      </c>
      <c r="D85" s="21" t="n">
        <v>58200</v>
      </c>
      <c r="E85" s="13" t="n">
        <f aca="false">D85*C85/1000</f>
        <v>1879.5108</v>
      </c>
    </row>
    <row r="86" customFormat="false" ht="14.65" hidden="false" customHeight="false" outlineLevel="0" collapsed="false">
      <c r="A86" s="19" t="s">
        <v>239</v>
      </c>
      <c r="B86" s="28" t="s">
        <v>189</v>
      </c>
      <c r="C86" s="42" t="n">
        <v>19.378</v>
      </c>
      <c r="D86" s="21" t="n">
        <v>58200</v>
      </c>
      <c r="E86" s="13" t="n">
        <f aca="false">D86*C86/1000</f>
        <v>1127.7996</v>
      </c>
    </row>
    <row r="87" customFormat="false" ht="14.65" hidden="false" customHeight="false" outlineLevel="0" collapsed="false">
      <c r="A87" s="19" t="s">
        <v>240</v>
      </c>
      <c r="B87" s="28" t="s">
        <v>189</v>
      </c>
      <c r="C87" s="42" t="n">
        <v>23.997</v>
      </c>
      <c r="D87" s="21" t="n">
        <v>58200</v>
      </c>
      <c r="E87" s="13" t="n">
        <f aca="false">D87*C87/1000</f>
        <v>1396.6254</v>
      </c>
    </row>
    <row r="88" customFormat="false" ht="14.65" hidden="false" customHeight="false" outlineLevel="0" collapsed="false">
      <c r="A88" s="19" t="s">
        <v>241</v>
      </c>
      <c r="B88" s="28" t="s">
        <v>189</v>
      </c>
      <c r="C88" s="42" t="n">
        <v>28.528</v>
      </c>
      <c r="D88" s="21" t="n">
        <v>58200</v>
      </c>
      <c r="E88" s="13" t="n">
        <f aca="false">D88*C88/1000</f>
        <v>1660.3296</v>
      </c>
    </row>
    <row r="89" customFormat="false" ht="14.65" hidden="false" customHeight="false" outlineLevel="0" collapsed="false">
      <c r="A89" s="19" t="s">
        <v>242</v>
      </c>
      <c r="B89" s="28" t="s">
        <v>189</v>
      </c>
      <c r="C89" s="42" t="n">
        <v>27.137</v>
      </c>
      <c r="D89" s="21" t="n">
        <v>58200</v>
      </c>
      <c r="E89" s="13" t="n">
        <f aca="false">D89*C89/1000</f>
        <v>1579.3734</v>
      </c>
    </row>
    <row r="90" customFormat="false" ht="14.65" hidden="false" customHeight="false" outlineLevel="0" collapsed="false">
      <c r="A90" s="19" t="s">
        <v>243</v>
      </c>
      <c r="B90" s="28" t="s">
        <v>189</v>
      </c>
      <c r="C90" s="42" t="n">
        <v>32.296</v>
      </c>
      <c r="D90" s="21" t="n">
        <v>58500</v>
      </c>
      <c r="E90" s="13" t="n">
        <f aca="false">D90*C90/1000</f>
        <v>1889.316</v>
      </c>
    </row>
    <row r="91" customFormat="false" ht="14.65" hidden="false" customHeight="false" outlineLevel="0" collapsed="false">
      <c r="A91" s="19" t="s">
        <v>244</v>
      </c>
      <c r="B91" s="28" t="s">
        <v>189</v>
      </c>
      <c r="C91" s="42" t="n">
        <v>42.342</v>
      </c>
      <c r="D91" s="21" t="n">
        <v>58500</v>
      </c>
      <c r="E91" s="13" t="n">
        <f aca="false">D91*C91/1000</f>
        <v>2477.007</v>
      </c>
    </row>
    <row r="92" customFormat="false" ht="14.65" hidden="false" customHeight="false" outlineLevel="0" collapsed="false">
      <c r="A92" s="19" t="s">
        <v>245</v>
      </c>
      <c r="B92" s="28" t="s">
        <v>189</v>
      </c>
      <c r="C92" s="42" t="n">
        <v>52.03</v>
      </c>
      <c r="D92" s="21" t="n">
        <v>59700</v>
      </c>
      <c r="E92" s="13" t="n">
        <f aca="false">D92*C92/1000</f>
        <v>3106.191</v>
      </c>
    </row>
    <row r="93" customFormat="false" ht="14.65" hidden="false" customHeight="false" outlineLevel="0" collapsed="false">
      <c r="A93" s="19" t="s">
        <v>246</v>
      </c>
      <c r="B93" s="28" t="s">
        <v>189</v>
      </c>
      <c r="C93" s="42" t="n">
        <v>26.644</v>
      </c>
      <c r="D93" s="21" t="n">
        <v>59900</v>
      </c>
      <c r="E93" s="13" t="n">
        <f aca="false">D93*C93/1000</f>
        <v>1595.9756</v>
      </c>
    </row>
    <row r="94" customFormat="false" ht="14.65" hidden="false" customHeight="false" outlineLevel="0" collapsed="false">
      <c r="A94" s="19" t="s">
        <v>247</v>
      </c>
      <c r="B94" s="28" t="s">
        <v>189</v>
      </c>
      <c r="C94" s="42" t="n">
        <v>34.806</v>
      </c>
      <c r="D94" s="21" t="n">
        <v>59900</v>
      </c>
      <c r="E94" s="13" t="n">
        <f aca="false">D94*C94/1000</f>
        <v>2084.8794</v>
      </c>
    </row>
    <row r="95" customFormat="false" ht="14.65" hidden="false" customHeight="false" outlineLevel="0" collapsed="false">
      <c r="A95" s="19" t="s">
        <v>248</v>
      </c>
      <c r="B95" s="28" t="s">
        <v>189</v>
      </c>
      <c r="C95" s="42" t="n">
        <v>23.997</v>
      </c>
      <c r="D95" s="21" t="n">
        <v>59900</v>
      </c>
      <c r="E95" s="13" t="n">
        <f aca="false">D95*C95/1000</f>
        <v>1437.4203</v>
      </c>
    </row>
    <row r="96" customFormat="false" ht="14.65" hidden="false" customHeight="false" outlineLevel="0" collapsed="false">
      <c r="A96" s="19" t="s">
        <v>249</v>
      </c>
      <c r="B96" s="28" t="s">
        <v>189</v>
      </c>
      <c r="C96" s="42" t="n">
        <v>27.137</v>
      </c>
      <c r="D96" s="21" t="n">
        <v>59900</v>
      </c>
      <c r="E96" s="13" t="n">
        <f aca="false">D96*C96/1000</f>
        <v>1625.5063</v>
      </c>
    </row>
    <row r="97" customFormat="false" ht="14.65" hidden="false" customHeight="false" outlineLevel="0" collapsed="false">
      <c r="A97" s="19" t="s">
        <v>250</v>
      </c>
      <c r="B97" s="28" t="s">
        <v>189</v>
      </c>
      <c r="C97" s="42" t="n">
        <v>32.296</v>
      </c>
      <c r="D97" s="21" t="n">
        <v>59900</v>
      </c>
      <c r="E97" s="13" t="n">
        <f aca="false">D97*C97/1000</f>
        <v>1934.5304</v>
      </c>
    </row>
    <row r="98" customFormat="false" ht="14.65" hidden="false" customHeight="false" outlineLevel="0" collapsed="false">
      <c r="A98" s="19" t="s">
        <v>251</v>
      </c>
      <c r="B98" s="28" t="s">
        <v>189</v>
      </c>
      <c r="C98" s="42" t="n">
        <v>42.342</v>
      </c>
      <c r="D98" s="21" t="n">
        <v>59900</v>
      </c>
      <c r="E98" s="13" t="n">
        <f aca="false">D98*C98/1000</f>
        <v>2536.2858</v>
      </c>
    </row>
    <row r="99" customFormat="false" ht="14.65" hidden="false" customHeight="false" outlineLevel="0" collapsed="false">
      <c r="A99" s="19" t="s">
        <v>252</v>
      </c>
      <c r="B99" s="28" t="s">
        <v>189</v>
      </c>
      <c r="C99" s="42" t="n">
        <v>30.277</v>
      </c>
      <c r="D99" s="21" t="n">
        <v>59900</v>
      </c>
      <c r="E99" s="13" t="n">
        <f aca="false">D99*C99/1000</f>
        <v>1813.5923</v>
      </c>
    </row>
    <row r="100" customFormat="false" ht="14.65" hidden="false" customHeight="false" outlineLevel="0" collapsed="false">
      <c r="A100" s="19" t="s">
        <v>253</v>
      </c>
      <c r="B100" s="28" t="s">
        <v>189</v>
      </c>
      <c r="C100" s="42" t="n">
        <v>36.064</v>
      </c>
      <c r="D100" s="21" t="n">
        <v>59900</v>
      </c>
      <c r="E100" s="13" t="n">
        <f aca="false">D100*C100/1000</f>
        <v>2160.2336</v>
      </c>
    </row>
    <row r="101" customFormat="false" ht="14.65" hidden="false" customHeight="false" outlineLevel="0" collapsed="false">
      <c r="A101" s="19" t="s">
        <v>254</v>
      </c>
      <c r="B101" s="28" t="s">
        <v>189</v>
      </c>
      <c r="C101" s="42" t="n">
        <v>41.76</v>
      </c>
      <c r="D101" s="21" t="n">
        <v>59900</v>
      </c>
      <c r="E101" s="13" t="n">
        <f aca="false">D101*C101/1000</f>
        <v>2501.424</v>
      </c>
    </row>
    <row r="102" customFormat="false" ht="14.65" hidden="false" customHeight="false" outlineLevel="0" collapsed="false">
      <c r="A102" s="19" t="s">
        <v>255</v>
      </c>
      <c r="B102" s="28" t="s">
        <v>189</v>
      </c>
      <c r="C102" s="42" t="n">
        <v>47.366</v>
      </c>
      <c r="D102" s="21" t="n">
        <v>60000</v>
      </c>
      <c r="E102" s="13" t="n">
        <f aca="false">D102*C102/1000</f>
        <v>2841.96</v>
      </c>
    </row>
    <row r="103" customFormat="false" ht="14.65" hidden="false" customHeight="false" outlineLevel="0" collapsed="false">
      <c r="A103" s="19" t="s">
        <v>256</v>
      </c>
      <c r="B103" s="28" t="s">
        <v>189</v>
      </c>
      <c r="C103" s="42" t="n">
        <v>58.31</v>
      </c>
      <c r="D103" s="21" t="n">
        <v>60300</v>
      </c>
      <c r="E103" s="13" t="n">
        <f aca="false">D103*C103/1000</f>
        <v>3516.093</v>
      </c>
    </row>
    <row r="104" customFormat="false" ht="14.65" hidden="false" customHeight="false" outlineLevel="0" collapsed="false">
      <c r="A104" s="19" t="s">
        <v>257</v>
      </c>
      <c r="B104" s="28" t="s">
        <v>189</v>
      </c>
      <c r="C104" s="42" t="n">
        <v>45.484</v>
      </c>
      <c r="D104" s="21" t="n">
        <v>60700</v>
      </c>
      <c r="E104" s="13" t="n">
        <f aca="false">D104*C104/1000</f>
        <v>2760.8788</v>
      </c>
    </row>
    <row r="105" customFormat="false" ht="14.65" hidden="false" customHeight="false" outlineLevel="0" collapsed="false">
      <c r="A105" s="19" t="s">
        <v>258</v>
      </c>
      <c r="B105" s="28" t="s">
        <v>189</v>
      </c>
      <c r="C105" s="42" t="n">
        <v>59.926</v>
      </c>
      <c r="D105" s="21" t="n">
        <v>60700</v>
      </c>
      <c r="E105" s="13" t="n">
        <f aca="false">D105*C105/1000</f>
        <v>3637.5082</v>
      </c>
    </row>
    <row r="106" customFormat="false" ht="14.65" hidden="false" customHeight="false" outlineLevel="0" collapsed="false">
      <c r="A106" s="19" t="s">
        <v>259</v>
      </c>
      <c r="B106" s="28" t="s">
        <v>189</v>
      </c>
      <c r="C106" s="42" t="n">
        <v>74.01</v>
      </c>
      <c r="D106" s="21" t="n">
        <v>61000</v>
      </c>
      <c r="E106" s="13" t="n">
        <f aca="false">D106*C106/1000</f>
        <v>4514.61</v>
      </c>
    </row>
    <row r="107" customFormat="false" ht="14.65" hidden="false" customHeight="false" outlineLevel="0" collapsed="false">
      <c r="A107" s="19" t="s">
        <v>260</v>
      </c>
      <c r="B107" s="28" t="s">
        <v>189</v>
      </c>
      <c r="C107" s="42" t="n">
        <v>45.484</v>
      </c>
      <c r="D107" s="21" t="n">
        <v>61700</v>
      </c>
      <c r="E107" s="13" t="n">
        <f aca="false">D107*C107/1000</f>
        <v>2806.3628</v>
      </c>
    </row>
    <row r="108" customFormat="false" ht="14.65" hidden="false" customHeight="false" outlineLevel="0" collapsed="false">
      <c r="A108" s="19" t="s">
        <v>261</v>
      </c>
      <c r="B108" s="28" t="s">
        <v>189</v>
      </c>
      <c r="C108" s="42" t="n">
        <v>74.01</v>
      </c>
      <c r="D108" s="21" t="n">
        <v>61700</v>
      </c>
      <c r="E108" s="13" t="n">
        <f aca="false">D108*C108/1000</f>
        <v>4566.417</v>
      </c>
    </row>
    <row r="109" customFormat="false" ht="14.65" hidden="false" customHeight="false" outlineLevel="0" collapsed="false">
      <c r="A109" s="19" t="s">
        <v>262</v>
      </c>
      <c r="B109" s="28" t="s">
        <v>189</v>
      </c>
      <c r="C109" s="42" t="n">
        <v>54.904</v>
      </c>
      <c r="D109" s="21" t="n">
        <v>61700</v>
      </c>
      <c r="E109" s="13" t="n">
        <f aca="false">D109*C109/1000</f>
        <v>3387.5768</v>
      </c>
    </row>
    <row r="110" customFormat="false" ht="14.65" hidden="false" customHeight="false" outlineLevel="0" collapsed="false">
      <c r="A110" s="19" t="s">
        <v>263</v>
      </c>
      <c r="B110" s="28" t="s">
        <v>189</v>
      </c>
      <c r="C110" s="42" t="n">
        <v>72.486</v>
      </c>
      <c r="D110" s="21" t="n">
        <v>61700</v>
      </c>
      <c r="E110" s="13" t="n">
        <f aca="false">D110*C110/1000</f>
        <v>4472.3862</v>
      </c>
    </row>
    <row r="111" customFormat="false" ht="14.65" hidden="false" customHeight="false" outlineLevel="0" collapsed="false">
      <c r="A111" s="19" t="s">
        <v>264</v>
      </c>
      <c r="B111" s="28" t="s">
        <v>189</v>
      </c>
      <c r="C111" s="42" t="n">
        <v>89.71</v>
      </c>
      <c r="D111" s="21" t="n">
        <v>61700</v>
      </c>
      <c r="E111" s="13" t="n">
        <f aca="false">D111*C111/1000</f>
        <v>5535.107</v>
      </c>
    </row>
    <row r="112" customFormat="false" ht="14.65" hidden="false" customHeight="false" outlineLevel="0" collapsed="false">
      <c r="A112" s="19"/>
      <c r="B112" s="28"/>
      <c r="C112" s="28"/>
      <c r="D112" s="28"/>
      <c r="E112" s="28"/>
    </row>
    <row r="113" customFormat="false" ht="12.8" hidden="false" customHeight="false" outlineLevel="0" collapsed="false">
      <c r="A113" s="0"/>
      <c r="B113" s="0"/>
      <c r="C113" s="1"/>
      <c r="D113" s="1"/>
      <c r="E113" s="1"/>
    </row>
    <row r="114" customFormat="false" ht="14.65" hidden="false" customHeight="false" outlineLevel="0" collapsed="false">
      <c r="C114" s="1"/>
      <c r="D114" s="12" t="s">
        <v>24</v>
      </c>
      <c r="E114" s="13"/>
    </row>
  </sheetData>
  <sheetProtection sheet="true" objects="true" scenarios="true"/>
  <mergeCells count="4">
    <mergeCell ref="B1:E1"/>
    <mergeCell ref="A2:B2"/>
    <mergeCell ref="C2:E2"/>
    <mergeCell ref="A6:E6"/>
  </mergeCells>
  <hyperlinks>
    <hyperlink ref="D3" location="ОГЛАВЛЕНИЕ " display="К ОГЛАВЛЕНИЮ ПРАЙС-ЛИСТА"/>
    <hyperlink ref="D114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4" activeCellId="1" sqref="H20:H21 H14"/>
    </sheetView>
  </sheetViews>
  <sheetFormatPr defaultRowHeight="14.65" zeroHeight="false" outlineLevelRow="0" outlineLevelCol="0"/>
  <cols>
    <col collapsed="false" customWidth="true" hidden="false" outlineLevel="0" max="1" min="1" style="23" width="46.31"/>
    <col collapsed="false" customWidth="true" hidden="false" outlineLevel="0" max="2" min="2" style="24" width="12.47"/>
    <col collapsed="false" customWidth="true" hidden="false" outlineLevel="0" max="3" min="3" style="24" width="10.22"/>
    <col collapsed="false" customWidth="true" hidden="false" outlineLevel="0" max="4" min="4" style="24" width="21.85"/>
    <col collapsed="false" customWidth="true" hidden="false" outlineLevel="0" max="5" min="5" style="24" width="11.34"/>
    <col collapsed="false" customWidth="true" hidden="false" outlineLevel="0" max="1025" min="6" style="0" width="10.27"/>
  </cols>
  <sheetData>
    <row r="1" customFormat="false" ht="87" hidden="false" customHeight="true" outlineLevel="0" collapsed="false">
      <c r="A1" s="43"/>
      <c r="B1" s="43"/>
      <c r="C1" s="43"/>
      <c r="D1" s="43"/>
      <c r="E1" s="43"/>
    </row>
    <row r="2" customFormat="false" ht="19.35" hidden="false" customHeight="false" outlineLevel="0" collapsed="false">
      <c r="A2" s="10" t="s">
        <v>265</v>
      </c>
      <c r="B2" s="10"/>
      <c r="C2" s="39"/>
      <c r="D2" s="39"/>
      <c r="E2" s="39"/>
    </row>
    <row r="3" customFormat="false" ht="12.8" hidden="false" customHeight="false" outlineLevel="0" collapsed="false">
      <c r="A3" s="44" t="n">
        <v>43234</v>
      </c>
      <c r="B3" s="28"/>
      <c r="C3" s="1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27"/>
      <c r="C4" s="27" t="s">
        <v>27</v>
      </c>
      <c r="D4" s="27" t="s">
        <v>266</v>
      </c>
      <c r="E4" s="27" t="s">
        <v>104</v>
      </c>
    </row>
    <row r="5" customFormat="false" ht="20.55" hidden="false" customHeight="false" outlineLevel="0" collapsed="false">
      <c r="A5" s="36" t="s">
        <v>267</v>
      </c>
      <c r="B5" s="40"/>
      <c r="C5" s="40"/>
      <c r="D5" s="40"/>
      <c r="E5" s="40"/>
    </row>
    <row r="6" customFormat="false" ht="19.35" hidden="false" customHeight="false" outlineLevel="0" collapsed="false">
      <c r="A6" s="18" t="s">
        <v>268</v>
      </c>
      <c r="B6" s="18"/>
      <c r="C6" s="18"/>
      <c r="D6" s="18"/>
      <c r="E6" s="18"/>
    </row>
    <row r="7" customFormat="false" ht="12.8" hidden="false" customHeight="false" outlineLevel="0" collapsed="false">
      <c r="A7" s="19" t="s">
        <v>269</v>
      </c>
      <c r="B7" s="28" t="s">
        <v>270</v>
      </c>
      <c r="C7" s="28" t="n">
        <v>0.415</v>
      </c>
      <c r="D7" s="28" t="n">
        <v>42500</v>
      </c>
      <c r="E7" s="13" t="n">
        <f aca="false">D7*C7/1000</f>
        <v>17.6375</v>
      </c>
    </row>
    <row r="8" customFormat="false" ht="14.65" hidden="false" customHeight="false" outlineLevel="0" collapsed="false">
      <c r="A8" s="19" t="s">
        <v>271</v>
      </c>
      <c r="B8" s="28" t="s">
        <v>270</v>
      </c>
      <c r="C8" s="28" t="n">
        <v>0.625</v>
      </c>
      <c r="D8" s="28" t="n">
        <v>42700</v>
      </c>
      <c r="E8" s="13" t="n">
        <f aca="false">D8*C8/1000</f>
        <v>26.6875</v>
      </c>
    </row>
    <row r="9" customFormat="false" ht="14.65" hidden="false" customHeight="false" outlineLevel="0" collapsed="false">
      <c r="A9" s="19" t="s">
        <v>272</v>
      </c>
      <c r="B9" s="28" t="s">
        <v>270</v>
      </c>
      <c r="C9" s="28" t="n">
        <v>0.91</v>
      </c>
      <c r="D9" s="28" t="n">
        <v>42700</v>
      </c>
      <c r="E9" s="13" t="n">
        <f aca="false">D9*C9/1000</f>
        <v>38.857</v>
      </c>
    </row>
    <row r="10" customFormat="false" ht="14.65" hidden="false" customHeight="false" outlineLevel="0" collapsed="false">
      <c r="A10" s="19" t="s">
        <v>273</v>
      </c>
      <c r="B10" s="28" t="s">
        <v>270</v>
      </c>
      <c r="C10" s="28" t="n">
        <v>1.24</v>
      </c>
      <c r="D10" s="28" t="n">
        <v>42700</v>
      </c>
      <c r="E10" s="13" t="n">
        <f aca="false">D10*C10/1000</f>
        <v>52.948</v>
      </c>
    </row>
    <row r="11" customFormat="false" ht="14.65" hidden="false" customHeight="false" outlineLevel="0" collapsed="false">
      <c r="A11" s="19" t="s">
        <v>274</v>
      </c>
      <c r="B11" s="28" t="s">
        <v>270</v>
      </c>
      <c r="C11" s="28" t="n">
        <v>1.61</v>
      </c>
      <c r="D11" s="28" t="n">
        <v>42700</v>
      </c>
      <c r="E11" s="13" t="n">
        <f aca="false">D11*C11/1000</f>
        <v>68.747</v>
      </c>
    </row>
    <row r="12" customFormat="false" ht="14.65" hidden="false" customHeight="false" outlineLevel="0" collapsed="false">
      <c r="A12" s="19" t="s">
        <v>275</v>
      </c>
      <c r="B12" s="28" t="s">
        <v>270</v>
      </c>
      <c r="C12" s="28" t="n">
        <v>2.02</v>
      </c>
      <c r="D12" s="28" t="n">
        <v>42700</v>
      </c>
      <c r="E12" s="13" t="n">
        <f aca="false">D12*C12/1000</f>
        <v>86.254</v>
      </c>
    </row>
    <row r="13" customFormat="false" ht="14.65" hidden="false" customHeight="false" outlineLevel="0" collapsed="false">
      <c r="A13" s="19" t="s">
        <v>276</v>
      </c>
      <c r="B13" s="28" t="s">
        <v>270</v>
      </c>
      <c r="C13" s="28" t="n">
        <v>2.47</v>
      </c>
      <c r="D13" s="28" t="n">
        <v>42700</v>
      </c>
      <c r="E13" s="13" t="n">
        <f aca="false">D13*C13/1000</f>
        <v>105.469</v>
      </c>
    </row>
    <row r="14" customFormat="false" ht="19.35" hidden="false" customHeight="false" outlineLevel="0" collapsed="false">
      <c r="A14" s="18" t="s">
        <v>277</v>
      </c>
      <c r="B14" s="18"/>
      <c r="C14" s="18"/>
      <c r="D14" s="18"/>
      <c r="E14" s="18" t="n">
        <f aca="false">D14*C14/1000</f>
        <v>0</v>
      </c>
    </row>
    <row r="15" customFormat="false" ht="14.65" hidden="false" customHeight="false" outlineLevel="0" collapsed="false">
      <c r="A15" s="19" t="s">
        <v>278</v>
      </c>
      <c r="B15" s="28" t="s">
        <v>279</v>
      </c>
      <c r="C15" s="28" t="n">
        <v>1000</v>
      </c>
      <c r="D15" s="28" t="n">
        <v>39500</v>
      </c>
      <c r="E15" s="13" t="n">
        <f aca="false">D15*C15/1000</f>
        <v>39500</v>
      </c>
    </row>
    <row r="16" customFormat="false" ht="14.65" hidden="false" customHeight="false" outlineLevel="0" collapsed="false">
      <c r="A16" s="19" t="s">
        <v>280</v>
      </c>
      <c r="B16" s="28" t="s">
        <v>279</v>
      </c>
      <c r="C16" s="28" t="n">
        <v>1000</v>
      </c>
      <c r="D16" s="28" t="n">
        <v>39500</v>
      </c>
      <c r="E16" s="13" t="n">
        <f aca="false">D16*C16/1000</f>
        <v>39500</v>
      </c>
    </row>
    <row r="17" customFormat="false" ht="19.35" hidden="false" customHeight="false" outlineLevel="0" collapsed="false">
      <c r="A17" s="18" t="s">
        <v>281</v>
      </c>
      <c r="B17" s="18"/>
      <c r="C17" s="18"/>
      <c r="D17" s="18"/>
      <c r="E17" s="18" t="n">
        <f aca="false">D17*C17/1000</f>
        <v>0</v>
      </c>
    </row>
    <row r="18" customFormat="false" ht="14.65" hidden="false" customHeight="false" outlineLevel="0" collapsed="false">
      <c r="A18" s="19" t="s">
        <v>280</v>
      </c>
      <c r="B18" s="28" t="s">
        <v>282</v>
      </c>
      <c r="C18" s="28" t="n">
        <v>0.415</v>
      </c>
      <c r="D18" s="28" t="n">
        <v>44900</v>
      </c>
      <c r="E18" s="13" t="n">
        <f aca="false">D18*C18/1000</f>
        <v>18.6335</v>
      </c>
    </row>
    <row r="19" customFormat="false" ht="14.65" hidden="false" customHeight="false" outlineLevel="0" collapsed="false">
      <c r="A19" s="19" t="s">
        <v>271</v>
      </c>
      <c r="B19" s="28" t="s">
        <v>282</v>
      </c>
      <c r="C19" s="28" t="n">
        <v>0.625</v>
      </c>
      <c r="D19" s="28" t="n">
        <v>42500</v>
      </c>
      <c r="E19" s="13" t="n">
        <f aca="false">D19*C19/1000</f>
        <v>26.5625</v>
      </c>
    </row>
    <row r="20" customFormat="false" ht="14.65" hidden="false" customHeight="false" outlineLevel="0" collapsed="false">
      <c r="A20" s="19" t="s">
        <v>272</v>
      </c>
      <c r="B20" s="28" t="s">
        <v>282</v>
      </c>
      <c r="C20" s="28" t="n">
        <v>0.91</v>
      </c>
      <c r="D20" s="28" t="n">
        <v>39800</v>
      </c>
      <c r="E20" s="13" t="n">
        <f aca="false">D20*C20/1000</f>
        <v>36.218</v>
      </c>
    </row>
    <row r="21" customFormat="false" ht="14.65" hidden="false" customHeight="false" outlineLevel="0" collapsed="false">
      <c r="A21" s="19" t="s">
        <v>273</v>
      </c>
      <c r="B21" s="28" t="s">
        <v>282</v>
      </c>
      <c r="C21" s="28" t="n">
        <v>1.24</v>
      </c>
      <c r="D21" s="28" t="n">
        <v>39500</v>
      </c>
      <c r="E21" s="13" t="n">
        <f aca="false">D21*C21/1000</f>
        <v>48.98</v>
      </c>
    </row>
    <row r="22" customFormat="false" ht="14.65" hidden="false" customHeight="false" outlineLevel="0" collapsed="false">
      <c r="A22" s="19" t="s">
        <v>274</v>
      </c>
      <c r="B22" s="28" t="s">
        <v>282</v>
      </c>
      <c r="C22" s="28" t="n">
        <v>1.61</v>
      </c>
      <c r="D22" s="28" t="n">
        <v>39500</v>
      </c>
      <c r="E22" s="13" t="n">
        <f aca="false">D22*C22/1000</f>
        <v>63.595</v>
      </c>
    </row>
    <row r="23" customFormat="false" ht="14.65" hidden="false" customHeight="false" outlineLevel="0" collapsed="false">
      <c r="A23" s="19" t="s">
        <v>275</v>
      </c>
      <c r="B23" s="28" t="s">
        <v>282</v>
      </c>
      <c r="C23" s="28" t="n">
        <v>2.02</v>
      </c>
      <c r="D23" s="28" t="n">
        <v>39500</v>
      </c>
      <c r="E23" s="13" t="n">
        <f aca="false">D23*C23/1000</f>
        <v>79.79</v>
      </c>
    </row>
    <row r="24" customFormat="false" ht="14.65" hidden="false" customHeight="false" outlineLevel="0" collapsed="false">
      <c r="A24" s="19" t="s">
        <v>276</v>
      </c>
      <c r="B24" s="28" t="s">
        <v>282</v>
      </c>
      <c r="C24" s="28" t="n">
        <v>2.47</v>
      </c>
      <c r="D24" s="28" t="n">
        <v>39500</v>
      </c>
      <c r="E24" s="13" t="n">
        <f aca="false">D24*C24/1000</f>
        <v>97.565</v>
      </c>
    </row>
    <row r="25" customFormat="false" ht="14.65" hidden="false" customHeight="false" outlineLevel="0" collapsed="false">
      <c r="A25" s="19" t="s">
        <v>283</v>
      </c>
      <c r="B25" s="28" t="s">
        <v>282</v>
      </c>
      <c r="C25" s="28" t="n">
        <v>3.068</v>
      </c>
      <c r="D25" s="28" t="n">
        <v>40500</v>
      </c>
      <c r="E25" s="13" t="n">
        <f aca="false">D25*C25/1000</f>
        <v>124.254</v>
      </c>
    </row>
    <row r="26" customFormat="false" ht="14.65" hidden="false" customHeight="false" outlineLevel="0" collapsed="false">
      <c r="A26" s="19" t="s">
        <v>284</v>
      </c>
      <c r="B26" s="28" t="s">
        <v>282</v>
      </c>
      <c r="C26" s="28" t="n">
        <v>3.99</v>
      </c>
      <c r="D26" s="28" t="n">
        <v>40500</v>
      </c>
      <c r="E26" s="13" t="n">
        <f aca="false">D26*C26/1000</f>
        <v>161.595</v>
      </c>
    </row>
    <row r="27" customFormat="false" ht="12.8" hidden="false" customHeight="false" outlineLevel="0" collapsed="false">
      <c r="A27" s="0"/>
      <c r="B27" s="0"/>
      <c r="C27" s="1"/>
      <c r="D27" s="1"/>
      <c r="E27" s="1"/>
    </row>
    <row r="28" customFormat="false" ht="12.8" hidden="false" customHeight="false" outlineLevel="0" collapsed="false">
      <c r="A28" s="0"/>
      <c r="B28" s="0"/>
      <c r="C28" s="1"/>
      <c r="D28" s="12" t="s">
        <v>24</v>
      </c>
      <c r="E28" s="13"/>
    </row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</sheetData>
  <sheetProtection sheet="true" objects="true" scenarios="true"/>
  <mergeCells count="6">
    <mergeCell ref="A1:E1"/>
    <mergeCell ref="A2:B2"/>
    <mergeCell ref="C2:E2"/>
    <mergeCell ref="A6:E6"/>
    <mergeCell ref="A14:E14"/>
    <mergeCell ref="A17:E17"/>
  </mergeCells>
  <hyperlinks>
    <hyperlink ref="D3" location="ОГЛАВЛЕНИЕ " display="К ОГЛАВЛЕНИЮ ПРАЙС-ЛИСТА"/>
    <hyperlink ref="D28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1" sqref="H20:H21 G17"/>
    </sheetView>
  </sheetViews>
  <sheetFormatPr defaultRowHeight="14.65" zeroHeight="false" outlineLevelRow="0" outlineLevelCol="0"/>
  <cols>
    <col collapsed="false" customWidth="true" hidden="false" outlineLevel="0" max="1" min="1" style="23" width="45.78"/>
    <col collapsed="false" customWidth="true" hidden="false" outlineLevel="0" max="2" min="2" style="24" width="35.17"/>
    <col collapsed="false" customWidth="true" hidden="false" outlineLevel="0" max="4" min="3" style="24" width="11.34"/>
    <col collapsed="false" customWidth="true" hidden="false" outlineLevel="0" max="1025" min="5" style="0" width="10.27"/>
  </cols>
  <sheetData>
    <row r="1" customFormat="false" ht="87" hidden="false" customHeight="true" outlineLevel="0" collapsed="false">
      <c r="A1" s="26"/>
      <c r="B1" s="45"/>
      <c r="C1" s="45"/>
      <c r="D1" s="45"/>
    </row>
    <row r="2" customFormat="false" ht="19.35" hidden="false" customHeight="false" outlineLevel="0" collapsed="false">
      <c r="A2" s="44" t="n">
        <v>43194</v>
      </c>
      <c r="B2" s="39"/>
      <c r="C2" s="39"/>
      <c r="D2" s="39"/>
    </row>
    <row r="3" customFormat="false" ht="12.8" hidden="false" customHeight="false" outlineLevel="0" collapsed="false">
      <c r="A3" s="1"/>
      <c r="B3" s="0"/>
      <c r="C3" s="12" t="s">
        <v>24</v>
      </c>
      <c r="D3" s="13"/>
    </row>
    <row r="4" customFormat="false" ht="14.65" hidden="false" customHeight="false" outlineLevel="0" collapsed="false">
      <c r="A4" s="14" t="s">
        <v>25</v>
      </c>
      <c r="B4" s="27" t="s">
        <v>103</v>
      </c>
      <c r="C4" s="27" t="s">
        <v>285</v>
      </c>
      <c r="D4" s="27" t="s">
        <v>104</v>
      </c>
    </row>
    <row r="5" customFormat="false" ht="20.55" hidden="false" customHeight="false" outlineLevel="0" collapsed="false">
      <c r="A5" s="36" t="s">
        <v>267</v>
      </c>
      <c r="B5" s="16"/>
      <c r="C5" s="40"/>
      <c r="D5" s="40"/>
    </row>
    <row r="6" customFormat="false" ht="17" hidden="false" customHeight="false" outlineLevel="0" collapsed="false">
      <c r="A6" s="46" t="s">
        <v>286</v>
      </c>
      <c r="B6" s="46"/>
      <c r="C6" s="46"/>
      <c r="D6" s="46"/>
    </row>
    <row r="7" customFormat="false" ht="14.65" hidden="false" customHeight="false" outlineLevel="0" collapsed="false">
      <c r="A7" s="28" t="n">
        <v>0.8</v>
      </c>
      <c r="B7" s="28" t="s">
        <v>287</v>
      </c>
      <c r="C7" s="28" t="s">
        <v>288</v>
      </c>
      <c r="D7" s="28" t="n">
        <v>63100</v>
      </c>
    </row>
    <row r="8" customFormat="false" ht="14.65" hidden="false" customHeight="false" outlineLevel="0" collapsed="false">
      <c r="A8" s="28" t="n">
        <v>1</v>
      </c>
      <c r="B8" s="28" t="s">
        <v>287</v>
      </c>
      <c r="C8" s="28" t="s">
        <v>288</v>
      </c>
      <c r="D8" s="28" t="n">
        <v>57800</v>
      </c>
    </row>
    <row r="9" customFormat="false" ht="14.65" hidden="false" customHeight="false" outlineLevel="0" collapsed="false">
      <c r="A9" s="28" t="n">
        <v>1.2</v>
      </c>
      <c r="B9" s="28" t="s">
        <v>287</v>
      </c>
      <c r="C9" s="28" t="s">
        <v>288</v>
      </c>
      <c r="D9" s="28" t="n">
        <v>55800</v>
      </c>
    </row>
    <row r="10" customFormat="false" ht="14.65" hidden="false" customHeight="false" outlineLevel="0" collapsed="false">
      <c r="A10" s="28" t="n">
        <v>1.4</v>
      </c>
      <c r="B10" s="28" t="s">
        <v>287</v>
      </c>
      <c r="C10" s="28" t="s">
        <v>288</v>
      </c>
      <c r="D10" s="28" t="n">
        <v>54800</v>
      </c>
    </row>
    <row r="11" customFormat="false" ht="14.65" hidden="false" customHeight="false" outlineLevel="0" collapsed="false">
      <c r="A11" s="28" t="n">
        <v>1.6</v>
      </c>
      <c r="B11" s="28" t="s">
        <v>287</v>
      </c>
      <c r="C11" s="28" t="s">
        <v>288</v>
      </c>
      <c r="D11" s="28" t="n">
        <v>54600</v>
      </c>
    </row>
    <row r="12" customFormat="false" ht="14.65" hidden="false" customHeight="false" outlineLevel="0" collapsed="false">
      <c r="A12" s="28" t="n">
        <v>2</v>
      </c>
      <c r="B12" s="28" t="s">
        <v>287</v>
      </c>
      <c r="C12" s="28" t="s">
        <v>288</v>
      </c>
      <c r="D12" s="28" t="n">
        <v>54400</v>
      </c>
    </row>
    <row r="13" customFormat="false" ht="14.65" hidden="false" customHeight="false" outlineLevel="0" collapsed="false">
      <c r="A13" s="28" t="n">
        <v>2.5</v>
      </c>
      <c r="B13" s="28" t="s">
        <v>287</v>
      </c>
      <c r="C13" s="28" t="s">
        <v>288</v>
      </c>
      <c r="D13" s="28" t="n">
        <v>53000</v>
      </c>
    </row>
    <row r="14" customFormat="false" ht="14.65" hidden="false" customHeight="false" outlineLevel="0" collapsed="false">
      <c r="A14" s="28" t="n">
        <v>3</v>
      </c>
      <c r="B14" s="28" t="s">
        <v>287</v>
      </c>
      <c r="C14" s="28" t="s">
        <v>288</v>
      </c>
      <c r="D14" s="28" t="n">
        <v>53000</v>
      </c>
    </row>
    <row r="15" customFormat="false" ht="14.65" hidden="false" customHeight="false" outlineLevel="0" collapsed="false">
      <c r="A15" s="28" t="n">
        <v>4</v>
      </c>
      <c r="B15" s="28" t="s">
        <v>287</v>
      </c>
      <c r="C15" s="28" t="s">
        <v>288</v>
      </c>
      <c r="D15" s="28" t="n">
        <v>52500</v>
      </c>
    </row>
    <row r="16" customFormat="false" ht="14.65" hidden="false" customHeight="false" outlineLevel="0" collapsed="false">
      <c r="A16" s="28" t="n">
        <v>5</v>
      </c>
      <c r="B16" s="28" t="s">
        <v>287</v>
      </c>
      <c r="C16" s="28" t="s">
        <v>288</v>
      </c>
      <c r="D16" s="28" t="n">
        <v>52500</v>
      </c>
    </row>
    <row r="17" customFormat="false" ht="14.65" hidden="false" customHeight="false" outlineLevel="0" collapsed="false">
      <c r="A17" s="28" t="n">
        <v>6</v>
      </c>
      <c r="B17" s="28" t="s">
        <v>287</v>
      </c>
      <c r="C17" s="28" t="s">
        <v>288</v>
      </c>
      <c r="D17" s="28" t="n">
        <v>52500</v>
      </c>
    </row>
    <row r="18" customFormat="false" ht="17" hidden="false" customHeight="false" outlineLevel="0" collapsed="false">
      <c r="A18" s="47" t="s">
        <v>289</v>
      </c>
      <c r="B18" s="47" t="s">
        <v>290</v>
      </c>
      <c r="C18" s="47" t="s">
        <v>291</v>
      </c>
      <c r="D18" s="47" t="n">
        <v>33000</v>
      </c>
    </row>
    <row r="19" customFormat="false" ht="14.65" hidden="false" customHeight="false" outlineLevel="0" collapsed="false">
      <c r="A19" s="28" t="n">
        <v>1.2</v>
      </c>
      <c r="B19" s="28" t="s">
        <v>287</v>
      </c>
      <c r="C19" s="28" t="s">
        <v>288</v>
      </c>
      <c r="D19" s="28" t="n">
        <v>75300</v>
      </c>
    </row>
    <row r="20" customFormat="false" ht="14.65" hidden="false" customHeight="false" outlineLevel="0" collapsed="false">
      <c r="A20" s="28" t="n">
        <v>1.6</v>
      </c>
      <c r="B20" s="28" t="s">
        <v>287</v>
      </c>
      <c r="C20" s="28" t="s">
        <v>288</v>
      </c>
      <c r="D20" s="28" t="n">
        <v>70500</v>
      </c>
    </row>
    <row r="21" customFormat="false" ht="14.65" hidden="false" customHeight="false" outlineLevel="0" collapsed="false">
      <c r="A21" s="28" t="n">
        <v>1.8</v>
      </c>
      <c r="B21" s="28" t="s">
        <v>287</v>
      </c>
      <c r="C21" s="28" t="s">
        <v>288</v>
      </c>
      <c r="D21" s="28" t="n">
        <v>68800</v>
      </c>
    </row>
    <row r="22" customFormat="false" ht="14.65" hidden="false" customHeight="false" outlineLevel="0" collapsed="false">
      <c r="A22" s="28" t="n">
        <v>2</v>
      </c>
      <c r="B22" s="28" t="s">
        <v>287</v>
      </c>
      <c r="C22" s="28" t="s">
        <v>288</v>
      </c>
      <c r="D22" s="28" t="n">
        <v>68400</v>
      </c>
    </row>
    <row r="23" customFormat="false" ht="14.65" hidden="false" customHeight="false" outlineLevel="0" collapsed="false">
      <c r="A23" s="28" t="n">
        <v>2.5</v>
      </c>
      <c r="B23" s="28" t="s">
        <v>287</v>
      </c>
      <c r="C23" s="28" t="s">
        <v>288</v>
      </c>
      <c r="D23" s="28" t="n">
        <v>67400</v>
      </c>
    </row>
    <row r="24" customFormat="false" ht="14.65" hidden="false" customHeight="false" outlineLevel="0" collapsed="false">
      <c r="A24" s="28" t="n">
        <v>3</v>
      </c>
      <c r="B24" s="28" t="s">
        <v>287</v>
      </c>
      <c r="C24" s="28" t="s">
        <v>288</v>
      </c>
      <c r="D24" s="28" t="n">
        <v>67400</v>
      </c>
    </row>
    <row r="25" customFormat="false" ht="14.65" hidden="false" customHeight="false" outlineLevel="0" collapsed="false">
      <c r="A25" s="28" t="n">
        <v>4</v>
      </c>
      <c r="B25" s="28" t="s">
        <v>287</v>
      </c>
      <c r="C25" s="28" t="s">
        <v>288</v>
      </c>
      <c r="D25" s="28" t="n">
        <v>66400</v>
      </c>
    </row>
    <row r="26" customFormat="false" ht="14.65" hidden="false" customHeight="false" outlineLevel="0" collapsed="false">
      <c r="A26" s="28" t="n">
        <v>5</v>
      </c>
      <c r="B26" s="28" t="s">
        <v>287</v>
      </c>
      <c r="C26" s="28" t="s">
        <v>288</v>
      </c>
      <c r="D26" s="28" t="n">
        <v>66400</v>
      </c>
    </row>
    <row r="27" customFormat="false" ht="14.65" hidden="false" customHeight="false" outlineLevel="0" collapsed="false">
      <c r="A27" s="28" t="n">
        <v>6</v>
      </c>
      <c r="B27" s="28" t="s">
        <v>287</v>
      </c>
      <c r="C27" s="28" t="s">
        <v>288</v>
      </c>
      <c r="D27" s="28" t="n">
        <v>66400</v>
      </c>
    </row>
    <row r="28" customFormat="false" ht="12.8" hidden="false" customHeight="false" outlineLevel="0" collapsed="false">
      <c r="A28" s="0"/>
      <c r="B28" s="1"/>
      <c r="C28" s="1"/>
      <c r="D28" s="1"/>
    </row>
    <row r="29" customFormat="false" ht="12.8" hidden="false" customHeight="false" outlineLevel="0" collapsed="false">
      <c r="A29" s="0"/>
      <c r="B29" s="0"/>
      <c r="C29" s="12" t="s">
        <v>24</v>
      </c>
      <c r="D29" s="13"/>
    </row>
    <row r="30" customFormat="false" ht="12.8" hidden="false" customHeight="false" outlineLevel="0" collapsed="false"/>
  </sheetData>
  <sheetProtection sheet="true" objects="true" scenarios="true"/>
  <mergeCells count="3">
    <mergeCell ref="B2:D2"/>
    <mergeCell ref="A6:D6"/>
    <mergeCell ref="A18:D18"/>
  </mergeCells>
  <hyperlinks>
    <hyperlink ref="C3" location="ОГЛАВЛЕНИЕ " display="К ОГЛАВЛЕНИЮ ПРАЙС-ЛИСТА"/>
    <hyperlink ref="C29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8" activeCellId="1" sqref="H20:H21 M8"/>
    </sheetView>
  </sheetViews>
  <sheetFormatPr defaultRowHeight="14.65" zeroHeight="false" outlineLevelRow="0" outlineLevelCol="0"/>
  <cols>
    <col collapsed="false" customWidth="true" hidden="false" outlineLevel="0" max="1" min="1" style="23" width="44.22"/>
    <col collapsed="false" customWidth="true" hidden="false" outlineLevel="0" max="2" min="2" style="24" width="15.87"/>
    <col collapsed="false" customWidth="true" hidden="false" outlineLevel="0" max="3" min="3" style="24" width="13.87"/>
    <col collapsed="false" customWidth="true" hidden="false" outlineLevel="0" max="4" min="4" style="24" width="14.74"/>
    <col collapsed="false" customWidth="true" hidden="false" outlineLevel="0" max="5" min="5" style="48" width="17.34"/>
    <col collapsed="false" customWidth="true" hidden="false" outlineLevel="0" max="1025" min="6" style="0" width="10.27"/>
  </cols>
  <sheetData>
    <row r="1" customFormat="false" ht="87" hidden="false" customHeight="true" outlineLevel="0" collapsed="false">
      <c r="A1" s="26"/>
      <c r="B1" s="49"/>
      <c r="C1" s="49"/>
      <c r="D1" s="49"/>
      <c r="E1" s="42"/>
    </row>
    <row r="2" customFormat="false" ht="19.35" hidden="false" customHeight="false" outlineLevel="0" collapsed="false">
      <c r="A2" s="10" t="s">
        <v>292</v>
      </c>
      <c r="B2" s="10"/>
      <c r="C2" s="39"/>
      <c r="D2" s="39"/>
      <c r="E2" s="42"/>
    </row>
    <row r="3" customFormat="false" ht="12.8" hidden="false" customHeight="false" outlineLevel="0" collapsed="false">
      <c r="A3" s="0"/>
      <c r="B3" s="0"/>
      <c r="C3" s="0"/>
      <c r="D3" s="12" t="s">
        <v>24</v>
      </c>
      <c r="E3" s="13"/>
    </row>
    <row r="4" customFormat="false" ht="14.65" hidden="false" customHeight="false" outlineLevel="0" collapsed="false">
      <c r="A4" s="14" t="s">
        <v>25</v>
      </c>
      <c r="B4" s="27" t="s">
        <v>26</v>
      </c>
      <c r="C4" s="27" t="s">
        <v>27</v>
      </c>
      <c r="D4" s="27" t="s">
        <v>28</v>
      </c>
      <c r="E4" s="42" t="s">
        <v>155</v>
      </c>
    </row>
    <row r="5" customFormat="false" ht="20.55" hidden="false" customHeight="false" outlineLevel="0" collapsed="false">
      <c r="A5" s="15" t="s">
        <v>293</v>
      </c>
      <c r="B5" s="29"/>
      <c r="C5" s="16"/>
      <c r="D5" s="16"/>
      <c r="E5" s="50"/>
    </row>
    <row r="6" customFormat="false" ht="19.35" hidden="false" customHeight="false" outlineLevel="0" collapsed="false">
      <c r="A6" s="18" t="s">
        <v>294</v>
      </c>
      <c r="B6" s="18"/>
      <c r="C6" s="18"/>
      <c r="D6" s="18"/>
      <c r="E6" s="42"/>
    </row>
    <row r="7" customFormat="false" ht="14.65" hidden="false" customHeight="false" outlineLevel="0" collapsed="false">
      <c r="A7" s="19" t="s">
        <v>295</v>
      </c>
      <c r="B7" s="28" t="s">
        <v>159</v>
      </c>
      <c r="C7" s="28" t="n">
        <v>1.25</v>
      </c>
      <c r="D7" s="28" t="n">
        <v>49300</v>
      </c>
      <c r="E7" s="42" t="n">
        <f aca="false">D7*C7/1000</f>
        <v>61.625</v>
      </c>
    </row>
    <row r="8" customFormat="false" ht="14.65" hidden="false" customHeight="false" outlineLevel="0" collapsed="false">
      <c r="A8" s="19" t="s">
        <v>296</v>
      </c>
      <c r="B8" s="28" t="s">
        <v>159</v>
      </c>
      <c r="C8" s="28" t="n">
        <v>1.64</v>
      </c>
      <c r="D8" s="28" t="n">
        <v>48800</v>
      </c>
      <c r="E8" s="13" t="n">
        <f aca="false">D8*C8/1000</f>
        <v>80.032</v>
      </c>
    </row>
    <row r="9" customFormat="false" ht="14.65" hidden="false" customHeight="false" outlineLevel="0" collapsed="false">
      <c r="A9" s="19" t="s">
        <v>297</v>
      </c>
      <c r="B9" s="28" t="s">
        <v>159</v>
      </c>
      <c r="C9" s="28" t="n">
        <v>2.56</v>
      </c>
      <c r="D9" s="28" t="n">
        <v>48000</v>
      </c>
      <c r="E9" s="13" t="n">
        <f aca="false">D9*C9/1000</f>
        <v>122.88</v>
      </c>
    </row>
    <row r="10" customFormat="false" ht="14.65" hidden="false" customHeight="false" outlineLevel="0" collapsed="false">
      <c r="A10" s="19" t="s">
        <v>298</v>
      </c>
      <c r="B10" s="28" t="s">
        <v>159</v>
      </c>
      <c r="C10" s="28" t="n">
        <v>3.09</v>
      </c>
      <c r="D10" s="28" t="n">
        <v>47700</v>
      </c>
      <c r="E10" s="13" t="n">
        <f aca="false">D10*C10/1000</f>
        <v>147.393</v>
      </c>
    </row>
    <row r="11" customFormat="false" ht="14.65" hidden="false" customHeight="false" outlineLevel="0" collapsed="false">
      <c r="A11" s="19" t="s">
        <v>299</v>
      </c>
      <c r="B11" s="28" t="s">
        <v>300</v>
      </c>
      <c r="C11" s="28" t="n">
        <v>4.05</v>
      </c>
      <c r="D11" s="28" t="n">
        <v>47500</v>
      </c>
      <c r="E11" s="13" t="n">
        <f aca="false">D11*C11/1000</f>
        <v>192.375</v>
      </c>
    </row>
    <row r="12" customFormat="false" ht="14.65" hidden="false" customHeight="false" outlineLevel="0" collapsed="false">
      <c r="A12" s="19" t="s">
        <v>301</v>
      </c>
      <c r="B12" s="28" t="s">
        <v>300</v>
      </c>
      <c r="C12" s="28" t="n">
        <v>4.9</v>
      </c>
      <c r="D12" s="28" t="n">
        <v>47500</v>
      </c>
      <c r="E12" s="13" t="n">
        <f aca="false">D12*C12/1000</f>
        <v>232.75</v>
      </c>
    </row>
    <row r="13" customFormat="false" ht="14.65" hidden="false" customHeight="false" outlineLevel="0" collapsed="false">
      <c r="A13" s="19" t="s">
        <v>302</v>
      </c>
      <c r="B13" s="28" t="s">
        <v>300</v>
      </c>
      <c r="C13" s="28" t="n">
        <v>5.71</v>
      </c>
      <c r="D13" s="28" t="n">
        <v>47300</v>
      </c>
      <c r="E13" s="13" t="n">
        <f aca="false">D13*C13/1000</f>
        <v>270.083</v>
      </c>
    </row>
    <row r="14" customFormat="false" ht="14.65" hidden="false" customHeight="false" outlineLevel="0" collapsed="false">
      <c r="A14" s="19" t="s">
        <v>303</v>
      </c>
      <c r="B14" s="28" t="s">
        <v>300</v>
      </c>
      <c r="C14" s="28" t="n">
        <v>5.9</v>
      </c>
      <c r="D14" s="28" t="n">
        <v>47500</v>
      </c>
      <c r="E14" s="13" t="n">
        <f aca="false">D14*C14/1000</f>
        <v>280.25</v>
      </c>
    </row>
    <row r="15" customFormat="false" ht="14.65" hidden="false" customHeight="false" outlineLevel="0" collapsed="false">
      <c r="A15" s="19" t="s">
        <v>304</v>
      </c>
      <c r="B15" s="28" t="s">
        <v>300</v>
      </c>
      <c r="C15" s="28" t="n">
        <v>8.4</v>
      </c>
      <c r="D15" s="28" t="n">
        <v>47600</v>
      </c>
      <c r="E15" s="13" t="n">
        <f aca="false">D15*C15/1000</f>
        <v>399.84</v>
      </c>
    </row>
    <row r="16" customFormat="false" ht="14.65" hidden="false" customHeight="false" outlineLevel="0" collapsed="false">
      <c r="A16" s="19" t="s">
        <v>305</v>
      </c>
      <c r="B16" s="28" t="s">
        <v>300</v>
      </c>
      <c r="C16" s="28" t="n">
        <v>9.8</v>
      </c>
      <c r="D16" s="28" t="n">
        <v>47900</v>
      </c>
      <c r="E16" s="13" t="n">
        <f aca="false">D16*C16/1000</f>
        <v>469.42</v>
      </c>
    </row>
    <row r="17" customFormat="false" ht="14.65" hidden="false" customHeight="false" outlineLevel="0" collapsed="false">
      <c r="A17" s="19" t="s">
        <v>306</v>
      </c>
      <c r="B17" s="28" t="s">
        <v>300</v>
      </c>
      <c r="C17" s="28" t="n">
        <v>10.93</v>
      </c>
      <c r="D17" s="28" t="n">
        <v>48900</v>
      </c>
      <c r="E17" s="13" t="n">
        <f aca="false">D17*C17/1000</f>
        <v>534.477</v>
      </c>
    </row>
    <row r="18" customFormat="false" ht="14.65" hidden="false" customHeight="false" outlineLevel="0" collapsed="false">
      <c r="A18" s="19" t="s">
        <v>307</v>
      </c>
      <c r="B18" s="28" t="s">
        <v>300</v>
      </c>
      <c r="C18" s="28" t="n">
        <v>11.1</v>
      </c>
      <c r="D18" s="28" t="n">
        <v>47900</v>
      </c>
      <c r="E18" s="13" t="n">
        <f aca="false">D18*C18/1000</f>
        <v>531.69</v>
      </c>
    </row>
    <row r="19" customFormat="false" ht="14.65" hidden="false" customHeight="false" outlineLevel="0" collapsed="false">
      <c r="A19" s="19" t="s">
        <v>308</v>
      </c>
      <c r="B19" s="28" t="s">
        <v>300</v>
      </c>
      <c r="C19" s="28" t="n">
        <v>12.25</v>
      </c>
      <c r="D19" s="28" t="n">
        <v>48000</v>
      </c>
      <c r="E19" s="13" t="n">
        <f aca="false">D19*C19/1000</f>
        <v>588</v>
      </c>
    </row>
    <row r="20" customFormat="false" ht="14.65" hidden="false" customHeight="false" outlineLevel="0" collapsed="false">
      <c r="A20" s="19" t="s">
        <v>309</v>
      </c>
      <c r="B20" s="28" t="s">
        <v>300</v>
      </c>
      <c r="C20" s="28" t="n">
        <v>15.9</v>
      </c>
      <c r="D20" s="28" t="n">
        <v>57000</v>
      </c>
      <c r="E20" s="13" t="n">
        <f aca="false">D20*C20/1000</f>
        <v>906.3</v>
      </c>
    </row>
    <row r="21" customFormat="false" ht="14.65" hidden="false" customHeight="false" outlineLevel="0" collapsed="false">
      <c r="A21" s="19" t="s">
        <v>310</v>
      </c>
      <c r="B21" s="28" t="s">
        <v>300</v>
      </c>
      <c r="C21" s="28" t="n">
        <v>13.5</v>
      </c>
      <c r="D21" s="28" t="n">
        <v>57700</v>
      </c>
      <c r="E21" s="13" t="n">
        <f aca="false">D21*C21/1000</f>
        <v>778.95</v>
      </c>
    </row>
    <row r="22" customFormat="false" ht="14.65" hidden="false" customHeight="false" outlineLevel="0" collapsed="false">
      <c r="A22" s="19" t="s">
        <v>311</v>
      </c>
      <c r="B22" s="28" t="s">
        <v>300</v>
      </c>
      <c r="C22" s="28" t="n">
        <v>15.46</v>
      </c>
      <c r="D22" s="28" t="n">
        <v>62900</v>
      </c>
      <c r="E22" s="13" t="n">
        <f aca="false">D22*C22/1000</f>
        <v>972.434</v>
      </c>
    </row>
    <row r="23" customFormat="false" ht="14.65" hidden="false" customHeight="false" outlineLevel="0" collapsed="false">
      <c r="A23" s="19" t="s">
        <v>312</v>
      </c>
      <c r="B23" s="28" t="s">
        <v>300</v>
      </c>
      <c r="C23" s="28" t="n">
        <v>19.1</v>
      </c>
      <c r="D23" s="28" t="n">
        <v>63900</v>
      </c>
      <c r="E23" s="13" t="n">
        <f aca="false">D23*C23/1000</f>
        <v>1220.49</v>
      </c>
    </row>
    <row r="24" customFormat="false" ht="14.65" hidden="false" customHeight="false" outlineLevel="0" collapsed="false">
      <c r="A24" s="19" t="s">
        <v>313</v>
      </c>
      <c r="B24" s="28" t="s">
        <v>300</v>
      </c>
      <c r="C24" s="28" t="n">
        <v>21.45</v>
      </c>
      <c r="D24" s="28" t="n">
        <v>65700</v>
      </c>
      <c r="E24" s="13" t="n">
        <f aca="false">D24*C24/1000</f>
        <v>1409.265</v>
      </c>
    </row>
    <row r="25" customFormat="false" ht="14.65" hidden="false" customHeight="false" outlineLevel="0" collapsed="false">
      <c r="A25" s="19" t="s">
        <v>314</v>
      </c>
      <c r="B25" s="28" t="s">
        <v>300</v>
      </c>
      <c r="C25" s="28" t="n">
        <v>26.25</v>
      </c>
      <c r="D25" s="28" t="n">
        <v>66900</v>
      </c>
      <c r="E25" s="13" t="n">
        <f aca="false">D25*C25/1000</f>
        <v>1756.125</v>
      </c>
    </row>
    <row r="26" customFormat="false" ht="12.8" hidden="false" customHeight="false" outlineLevel="0" collapsed="false">
      <c r="A26" s="0"/>
      <c r="B26" s="0"/>
      <c r="C26" s="1"/>
      <c r="D26" s="1"/>
      <c r="E26" s="1"/>
    </row>
    <row r="27" customFormat="false" ht="12.8" hidden="false" customHeight="false" outlineLevel="0" collapsed="false">
      <c r="A27" s="0"/>
      <c r="B27" s="0"/>
      <c r="C27" s="0"/>
      <c r="D27" s="12" t="s">
        <v>24</v>
      </c>
      <c r="E27" s="13"/>
    </row>
    <row r="28" customFormat="false" ht="12.8" hidden="false" customHeight="false" outlineLevel="0" collapsed="false"/>
  </sheetData>
  <sheetProtection sheet="true" objects="true" scenarios="true"/>
  <mergeCells count="4">
    <mergeCell ref="B1:D1"/>
    <mergeCell ref="A2:B2"/>
    <mergeCell ref="C2:D2"/>
    <mergeCell ref="A6:D6"/>
  </mergeCells>
  <hyperlinks>
    <hyperlink ref="D3" location="ОГЛАВЛЕНИЕ " display="К ОГЛАВЛЕНИЮ ПРАЙС-ЛИСТА"/>
    <hyperlink ref="D27" location="ОГЛАВЛЕНИЕ " display="К ОГЛАВЛЕНИЮ ПРАЙС-ЛИСТА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855</TotalTime>
  <Application>LibreOffice/5.4.0.3$Windows_X86_64 LibreOffice_project/7556cbc6811c9d992f4064ab9287069087d7f62c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2017-08-18T10:32:37Z</dcterms:created>
  <dc:creator/>
  <dc:description/>
  <dc:language>ru-RU</dc:language>
  <cp:lastModifiedBy/>
  <dcterms:modified xsi:type="dcterms:W3CDTF">2018-05-14T12:05:37Z</dcterms:modified>
  <cp:revision>32</cp:revision>
  <dc:subject/>
  <dc:title/>
</cp:coreProperties>
</file>