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-30" windowWidth="5085" windowHeight="5385"/>
  </bookViews>
  <sheets>
    <sheet name="Плиты дорожные" sheetId="10" r:id="rId1"/>
    <sheet name="Плиты перекрытия" sheetId="1" r:id="rId2"/>
    <sheet name="Перемычки " sheetId="2" r:id="rId3"/>
    <sheet name="Плиты ребристые" sheetId="3" r:id="rId4"/>
    <sheet name="Фбс" sheetId="4" r:id="rId5"/>
    <sheet name="Фл" sheetId="11" r:id="rId6"/>
    <sheet name="Элементы лестниц" sheetId="5" r:id="rId7"/>
    <sheet name="Лотки плиты" sheetId="6" r:id="rId8"/>
    <sheet name="Колодцы" sheetId="7" r:id="rId9"/>
    <sheet name="Заборы" sheetId="8" r:id="rId10"/>
  </sheets>
  <calcPr calcId="145621"/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17" i="3"/>
  <c r="I6" i="3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27" i="11"/>
  <c r="H36" i="4"/>
  <c r="H35" i="4"/>
  <c r="H33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3" i="4"/>
  <c r="H10" i="4"/>
  <c r="H9" i="4"/>
  <c r="H8" i="4"/>
  <c r="H7" i="4"/>
  <c r="H11" i="4"/>
  <c r="H12" i="4"/>
  <c r="H14" i="4"/>
  <c r="H15" i="4"/>
  <c r="H30" i="4"/>
  <c r="H31" i="4"/>
  <c r="H32" i="4"/>
  <c r="H34" i="4"/>
  <c r="H6" i="4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J182" i="1"/>
  <c r="J181" i="1"/>
  <c r="J180" i="1"/>
  <c r="J179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1" i="1"/>
  <c r="J162" i="1"/>
  <c r="J160" i="1"/>
  <c r="J159" i="1"/>
  <c r="J158" i="1"/>
  <c r="J157" i="1"/>
  <c r="J155" i="1"/>
  <c r="J152" i="1"/>
  <c r="J153" i="1"/>
  <c r="J154" i="1"/>
  <c r="J151" i="1"/>
  <c r="J149" i="1"/>
  <c r="J148" i="1"/>
  <c r="J147" i="1"/>
  <c r="J146" i="1"/>
  <c r="J143" i="1"/>
  <c r="J144" i="1"/>
  <c r="J145" i="1"/>
  <c r="J142" i="1"/>
  <c r="J139" i="1"/>
  <c r="J137" i="1"/>
  <c r="J138" i="1"/>
  <c r="J136" i="1"/>
  <c r="J135" i="1"/>
  <c r="J134" i="1"/>
  <c r="J132" i="1"/>
  <c r="J131" i="1"/>
  <c r="J129" i="1"/>
  <c r="J130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5" i="1"/>
  <c r="J104" i="1"/>
  <c r="J103" i="1"/>
  <c r="J102" i="1"/>
  <c r="J100" i="1"/>
  <c r="J101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2" i="1"/>
  <c r="J83" i="1"/>
  <c r="J84" i="1"/>
  <c r="J81" i="1"/>
  <c r="J80" i="1"/>
  <c r="J79" i="1"/>
  <c r="J78" i="1"/>
  <c r="J77" i="1"/>
  <c r="J76" i="1"/>
  <c r="J74" i="1"/>
  <c r="J75" i="1"/>
  <c r="J73" i="1"/>
  <c r="J72" i="1"/>
  <c r="J71" i="1"/>
  <c r="J69" i="1"/>
  <c r="J70" i="1"/>
  <c r="J68" i="1"/>
  <c r="J67" i="1"/>
  <c r="J66" i="1"/>
  <c r="J65" i="1"/>
  <c r="J64" i="1"/>
  <c r="J63" i="1"/>
  <c r="J62" i="1"/>
  <c r="J61" i="1"/>
  <c r="J60" i="1"/>
  <c r="J59" i="1"/>
  <c r="J58" i="1"/>
  <c r="J56" i="1"/>
  <c r="J57" i="1"/>
  <c r="J55" i="1"/>
  <c r="J54" i="1"/>
  <c r="J53" i="1"/>
  <c r="J52" i="1"/>
  <c r="J50" i="1"/>
  <c r="J51" i="1"/>
  <c r="J49" i="1"/>
  <c r="J48" i="1"/>
  <c r="J43" i="1"/>
  <c r="J44" i="1"/>
  <c r="J45" i="1"/>
  <c r="J46" i="1"/>
  <c r="J47" i="1"/>
  <c r="J42" i="1"/>
  <c r="J41" i="1"/>
  <c r="J40" i="1"/>
  <c r="J39" i="1"/>
  <c r="J38" i="1"/>
  <c r="J37" i="1"/>
  <c r="J36" i="1"/>
  <c r="J35" i="1"/>
  <c r="J31" i="1"/>
  <c r="J32" i="1"/>
  <c r="J33" i="1"/>
  <c r="J34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3" i="1"/>
  <c r="J11" i="1"/>
  <c r="J7" i="1"/>
  <c r="J8" i="1"/>
  <c r="J9" i="1"/>
  <c r="J10" i="1"/>
  <c r="J6" i="1"/>
  <c r="J150" i="1"/>
  <c r="J156" i="1"/>
  <c r="J164" i="1"/>
  <c r="J178" i="1"/>
  <c r="J106" i="1"/>
  <c r="J107" i="1"/>
  <c r="J133" i="1"/>
  <c r="J140" i="1"/>
  <c r="J141" i="1"/>
  <c r="H8" i="10"/>
  <c r="H9" i="10"/>
  <c r="H7" i="10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6" i="11"/>
  <c r="H2" i="11"/>
  <c r="B2" i="11"/>
  <c r="H1" i="11"/>
  <c r="H2" i="8"/>
  <c r="B2" i="8"/>
  <c r="H1" i="8"/>
  <c r="H2" i="7"/>
  <c r="B2" i="7"/>
  <c r="H1" i="7"/>
  <c r="H2" i="6"/>
  <c r="B2" i="6"/>
  <c r="H1" i="6"/>
  <c r="H2" i="5"/>
  <c r="B2" i="5"/>
  <c r="H1" i="5"/>
  <c r="H2" i="4"/>
  <c r="B2" i="4"/>
  <c r="H1" i="4"/>
  <c r="H2" i="3"/>
  <c r="B2" i="3"/>
  <c r="H1" i="3"/>
  <c r="B2" i="2"/>
  <c r="H2" i="2"/>
  <c r="H1" i="2"/>
</calcChain>
</file>

<file path=xl/sharedStrings.xml><?xml version="1.0" encoding="utf-8"?>
<sst xmlns="http://schemas.openxmlformats.org/spreadsheetml/2006/main" count="578" uniqueCount="451">
  <si>
    <t>вес</t>
  </si>
  <si>
    <t>в машине</t>
  </si>
  <si>
    <t>ПРАЙС-ЛИСТ</t>
  </si>
  <si>
    <t>нагрузка</t>
  </si>
  <si>
    <t>длина</t>
  </si>
  <si>
    <t>ширина</t>
  </si>
  <si>
    <t>высота</t>
  </si>
  <si>
    <t>ПЛИТЫ ПЕРЕКРЫТИЙ МНОГОПУСТОТНЫЕ</t>
  </si>
  <si>
    <t>Цена указана с учётом полной загрузки машины 20т на МКАД.   Уточняйте у наших менеджеров  цену ЖБИ с учётом доставки на Ваш объект</t>
  </si>
  <si>
    <t>наименование</t>
  </si>
  <si>
    <t xml:space="preserve"> </t>
  </si>
  <si>
    <t>ПЕРЕМЫЧКИ</t>
  </si>
  <si>
    <t>ПЕРЕМЫЧКИ, ПРОГОНЫ</t>
  </si>
  <si>
    <t>ПЛИТЫ РЕБРИСТЫЕ</t>
  </si>
  <si>
    <t xml:space="preserve">ФУНДАМЕНТНЫЕ БЛОКИ </t>
  </si>
  <si>
    <t xml:space="preserve">цена </t>
  </si>
  <si>
    <t xml:space="preserve">ПЛОЩАДКИ </t>
  </si>
  <si>
    <t>ЭЛЕМЕНТЫ ЛЕСТНИЦ</t>
  </si>
  <si>
    <t>МАРШИ</t>
  </si>
  <si>
    <t>2ЛП-22-15-4к</t>
  </si>
  <si>
    <t xml:space="preserve">2ЛП-22-18-4к </t>
  </si>
  <si>
    <t xml:space="preserve">1ЛП-22-15-15-4 </t>
  </si>
  <si>
    <t xml:space="preserve">2ЛП-22-15-4к </t>
  </si>
  <si>
    <t xml:space="preserve">ЛП 24-14 </t>
  </si>
  <si>
    <t xml:space="preserve">ЛП 24-14а </t>
  </si>
  <si>
    <t xml:space="preserve">ЛП-43-16-1(2) </t>
  </si>
  <si>
    <t xml:space="preserve">ЛП-28-15-5ш </t>
  </si>
  <si>
    <t xml:space="preserve">ЛПФ-28-11-5 </t>
  </si>
  <si>
    <t xml:space="preserve">1ЛМ-27-11-14-4 </t>
  </si>
  <si>
    <t xml:space="preserve">1ЛМ-27-11-14 </t>
  </si>
  <si>
    <t xml:space="preserve">1ЛМ-27-12-14-4 </t>
  </si>
  <si>
    <t xml:space="preserve">1ЛМ-27-12-14 </t>
  </si>
  <si>
    <t xml:space="preserve">1ЛМ-30-11-15-4 </t>
  </si>
  <si>
    <t xml:space="preserve">1ЛМ-30-12-15-4 </t>
  </si>
  <si>
    <t xml:space="preserve">ЛМ 15-12 </t>
  </si>
  <si>
    <t xml:space="preserve">ЛМ 28-12 </t>
  </si>
  <si>
    <t xml:space="preserve">ЛМ 18-12 </t>
  </si>
  <si>
    <t xml:space="preserve">2ЛМ-39-12-17 </t>
  </si>
  <si>
    <t xml:space="preserve">2ЛМ-39-14-17 </t>
  </si>
  <si>
    <t>ЛС-9-17</t>
  </si>
  <si>
    <t xml:space="preserve">ЛС-9-17-1 </t>
  </si>
  <si>
    <t xml:space="preserve">ЛС-9-1 </t>
  </si>
  <si>
    <t xml:space="preserve">ЛС-9 </t>
  </si>
  <si>
    <t xml:space="preserve">ЛС-11-17 </t>
  </si>
  <si>
    <t xml:space="preserve">ЛСН-11 </t>
  </si>
  <si>
    <t xml:space="preserve">ЛС-11-17-1 </t>
  </si>
  <si>
    <t xml:space="preserve">ЛС-11 </t>
  </si>
  <si>
    <t xml:space="preserve">ЛС-11-1 </t>
  </si>
  <si>
    <t xml:space="preserve">ЛСВ-11 </t>
  </si>
  <si>
    <t xml:space="preserve">ЛС-12-1 </t>
  </si>
  <si>
    <t xml:space="preserve">ЛСН-12 </t>
  </si>
  <si>
    <t xml:space="preserve">ЛС-12-17 </t>
  </si>
  <si>
    <t xml:space="preserve">ЛС-12-17-1 </t>
  </si>
  <si>
    <t xml:space="preserve">ЛС-12 </t>
  </si>
  <si>
    <t xml:space="preserve">ЛСВ-12 </t>
  </si>
  <si>
    <t xml:space="preserve">ЛСН-14 </t>
  </si>
  <si>
    <t xml:space="preserve">ЛС-14 </t>
  </si>
  <si>
    <t xml:space="preserve">ЛС-14-1 </t>
  </si>
  <si>
    <t xml:space="preserve">ЛСВ-14 </t>
  </si>
  <si>
    <t xml:space="preserve">ЛС-15 </t>
  </si>
  <si>
    <t xml:space="preserve">ЛС-15-1 </t>
  </si>
  <si>
    <t xml:space="preserve">ЛС-17 </t>
  </si>
  <si>
    <t xml:space="preserve">ЛС-17-1 </t>
  </si>
  <si>
    <t xml:space="preserve">ЛС-18 </t>
  </si>
  <si>
    <t xml:space="preserve">ЛС-18-1 </t>
  </si>
  <si>
    <t xml:space="preserve">ЛС-20 </t>
  </si>
  <si>
    <t xml:space="preserve">ЛС-20-1 </t>
  </si>
  <si>
    <t xml:space="preserve">ЛС-22 </t>
  </si>
  <si>
    <t xml:space="preserve">ЛС-22-1 </t>
  </si>
  <si>
    <t>СТУПЕНИ</t>
  </si>
  <si>
    <t>П 5д-8</t>
  </si>
  <si>
    <t>П-8д-11</t>
  </si>
  <si>
    <t>П-11д-8</t>
  </si>
  <si>
    <t xml:space="preserve">П-15д-8 </t>
  </si>
  <si>
    <t xml:space="preserve">П 8-3 </t>
  </si>
  <si>
    <t xml:space="preserve">ПТП-12.5-8-6 </t>
  </si>
  <si>
    <t>ПТП-12.5-11.9</t>
  </si>
  <si>
    <t xml:space="preserve">П 8д-8 </t>
  </si>
  <si>
    <t>П 11д-8</t>
  </si>
  <si>
    <t xml:space="preserve">П 15д-8 </t>
  </si>
  <si>
    <t xml:space="preserve">ПП 1г </t>
  </si>
  <si>
    <t xml:space="preserve">ПП 1д </t>
  </si>
  <si>
    <t xml:space="preserve">П 18д-8 </t>
  </si>
  <si>
    <t xml:space="preserve">П 5-8 </t>
  </si>
  <si>
    <t>П-6-15</t>
  </si>
  <si>
    <t>П-8-11</t>
  </si>
  <si>
    <t xml:space="preserve">П-11-8 </t>
  </si>
  <si>
    <t xml:space="preserve">Л-4-8/2 </t>
  </si>
  <si>
    <t xml:space="preserve">Л-5-8/2 </t>
  </si>
  <si>
    <t xml:space="preserve">Л-4 </t>
  </si>
  <si>
    <t xml:space="preserve">Л-7-8/2 </t>
  </si>
  <si>
    <t xml:space="preserve">Л-11-8/2 </t>
  </si>
  <si>
    <t xml:space="preserve">ЛВ-1 </t>
  </si>
  <si>
    <t xml:space="preserve">Л-3-8 </t>
  </si>
  <si>
    <t>Л-4-8</t>
  </si>
  <si>
    <t xml:space="preserve">Л-5-8 </t>
  </si>
  <si>
    <t xml:space="preserve">ЛТ 1-9-6 </t>
  </si>
  <si>
    <t xml:space="preserve">Л-7-8 </t>
  </si>
  <si>
    <t xml:space="preserve">Л-11-8 </t>
  </si>
  <si>
    <t>ПЛИТЫ</t>
  </si>
  <si>
    <t>ЛОТКИ, ПЛИТЫ КАНАЛОВ</t>
  </si>
  <si>
    <t>ЛОТКИ</t>
  </si>
  <si>
    <t>наименования</t>
  </si>
  <si>
    <t>В-8</t>
  </si>
  <si>
    <t xml:space="preserve">В-12 </t>
  </si>
  <si>
    <t xml:space="preserve">ВП 16-6 </t>
  </si>
  <si>
    <t xml:space="preserve">ВП 19-6 </t>
  </si>
  <si>
    <t xml:space="preserve">В-16-3 </t>
  </si>
  <si>
    <t xml:space="preserve">В-16 </t>
  </si>
  <si>
    <t xml:space="preserve">ВП 22-6 </t>
  </si>
  <si>
    <t xml:space="preserve">ВП 22-12 </t>
  </si>
  <si>
    <t xml:space="preserve">ВП 25-12 </t>
  </si>
  <si>
    <t xml:space="preserve">ВП 28-12 </t>
  </si>
  <si>
    <t xml:space="preserve">ВП 31-12 </t>
  </si>
  <si>
    <t xml:space="preserve">ВП 34-12 </t>
  </si>
  <si>
    <t xml:space="preserve">ВП 37-12 </t>
  </si>
  <si>
    <t xml:space="preserve">ВП 40-6 </t>
  </si>
  <si>
    <t xml:space="preserve">ВП 40-12 </t>
  </si>
  <si>
    <t xml:space="preserve">ВП 43-12 </t>
  </si>
  <si>
    <t xml:space="preserve">ВП 46-12 </t>
  </si>
  <si>
    <t xml:space="preserve">ВП 49-6 </t>
  </si>
  <si>
    <t xml:space="preserve">ВП 55-6 </t>
  </si>
  <si>
    <t>ПЛИТЫ КАНАЛОВ</t>
  </si>
  <si>
    <t>d внутр</t>
  </si>
  <si>
    <t>D внеш</t>
  </si>
  <si>
    <t>ПЛИТЫ ПЕРЕКРЫТИЯ</t>
  </si>
  <si>
    <t>ПЛИТЫ ДНИЩА</t>
  </si>
  <si>
    <t>КОЛЬЦА СТЕНОВЫЕ</t>
  </si>
  <si>
    <t xml:space="preserve">ПП 10-1 </t>
  </si>
  <si>
    <t xml:space="preserve">1 ПП 15-1 </t>
  </si>
  <si>
    <t xml:space="preserve">1 ПП 15-2 </t>
  </si>
  <si>
    <t xml:space="preserve">2 ПП 15-2 </t>
  </si>
  <si>
    <t xml:space="preserve">1 ПП 20-2 </t>
  </si>
  <si>
    <t xml:space="preserve">ПН-10 </t>
  </si>
  <si>
    <t xml:space="preserve">ПН-15 </t>
  </si>
  <si>
    <t xml:space="preserve">КЦД 20 </t>
  </si>
  <si>
    <t xml:space="preserve">КС 10-10  </t>
  </si>
  <si>
    <t xml:space="preserve">КС 10-9ф </t>
  </si>
  <si>
    <t xml:space="preserve">КС 15-10 </t>
  </si>
  <si>
    <t xml:space="preserve">КС 15-2 </t>
  </si>
  <si>
    <t xml:space="preserve">КС 15-9ф </t>
  </si>
  <si>
    <t xml:space="preserve">КС 20-9 </t>
  </si>
  <si>
    <t>ЭЛЕМЕНТЫ КОЛОДЦЕВ</t>
  </si>
  <si>
    <t>ЭЛЕМЕНТЫ ЗАБОРОВ ЖЕЛЕЗОБЕТОННЫЕ</t>
  </si>
  <si>
    <t>ПЛИТЫ ЗАБОРА</t>
  </si>
  <si>
    <t>ФУНДАМЕНТ (СТАКАН)</t>
  </si>
  <si>
    <t>П5В</t>
  </si>
  <si>
    <t>Ф1</t>
  </si>
  <si>
    <t>E-mail</t>
  </si>
  <si>
    <t>объём</t>
  </si>
  <si>
    <t xml:space="preserve">ПК(ПТМ) 24.12.22-5,0 S500-5a </t>
  </si>
  <si>
    <t xml:space="preserve">ПК(ПТМ) 24.12.22-7,0 S500-1a </t>
  </si>
  <si>
    <t xml:space="preserve">ПК(ПТМ) 24.12.22-9,0 S500-5a </t>
  </si>
  <si>
    <t xml:space="preserve">ПК(ПТМ) 24.12.22-10,0 S500-6a </t>
  </si>
  <si>
    <t xml:space="preserve">ПК(ПТМ) 24.12.22-13,0 S500-2a </t>
  </si>
  <si>
    <t xml:space="preserve">ПК(ПТМ) 24.15.22-4,0 S500-5a </t>
  </si>
  <si>
    <t xml:space="preserve">ПК(ПТМ) 24.15.22-5,0 S500-5a </t>
  </si>
  <si>
    <t xml:space="preserve">ПК(ПТМ) 24.15.22-7,0 S500-1a </t>
  </si>
  <si>
    <t xml:space="preserve">ПК(ПТМ) 24.15.22-8,0 S500-5a </t>
  </si>
  <si>
    <t xml:space="preserve">ПК(ПТМ) 24.15.22-10,0 S500-6a </t>
  </si>
  <si>
    <t xml:space="preserve">ПК(ПТМ) 24.15.22-12,0 S500-6a </t>
  </si>
  <si>
    <t xml:space="preserve">ПК(ПТМ) 24.15.22-13,0 S500-6a </t>
  </si>
  <si>
    <t>ПК(ПТМ)27.12.22-4,0 S500-1a</t>
  </si>
  <si>
    <t>ПК(ПТМ)27.12.22-6,0 S500-1a</t>
  </si>
  <si>
    <t>ПК(ПТМ)27.12.22-8,0 S500-6a</t>
  </si>
  <si>
    <t>ПК(ПТМ)27.12.22-10,0 S500-6a</t>
  </si>
  <si>
    <t>ПК(ПТМ)27.12.22-11,0 S500-2a</t>
  </si>
  <si>
    <t>ПК(ПТМ)27.12.22-13,0 S500-2a</t>
  </si>
  <si>
    <t>ПК(ПТМ)27.15.22-4,0 S500-1a</t>
  </si>
  <si>
    <t>ПК(ПТМ)27.15.22-6,0 S500-6a</t>
  </si>
  <si>
    <t>ПК(ПТМ)27.15.22-8,0 S500-6a</t>
  </si>
  <si>
    <t>ПК(ПТМ)27.15.22-9,0 S500-6a</t>
  </si>
  <si>
    <t>ПК(ПТМ)27.15.22-11,0 S500-2a</t>
  </si>
  <si>
    <t>ПК(ПТМ)27.15.22-13,0 S500-2a</t>
  </si>
  <si>
    <t>ПК(ПТМ)28.12.22-4,0 S500-6a</t>
  </si>
  <si>
    <t>ПК(ПТМ)28.12.22-6,0 S500-1a</t>
  </si>
  <si>
    <t>ПК(ПТМ)28.12.22-8,0 S500-6a</t>
  </si>
  <si>
    <t>ПК(ПТМ)28.12.22-10,0 S500-6a</t>
  </si>
  <si>
    <t>ПК(ПТМ)28.12.22-11,0 S500-2a</t>
  </si>
  <si>
    <t>ПК(ПТМ)28.12.22-13,0 S500-2a</t>
  </si>
  <si>
    <t>ПК(ПТМ)28.15.22-4,0 S500-1a</t>
  </si>
  <si>
    <t>ПК(ПТМ)28.15.22-6,0 S500-6a</t>
  </si>
  <si>
    <t>ПК(ПТМ)28.15.22-8,0 S500-6a</t>
  </si>
  <si>
    <t>ПК(ПТМ)28.15.22-9,0 S500-6a</t>
  </si>
  <si>
    <t>ПК(ПТМ)28.15.22-11,0 S500-2a</t>
  </si>
  <si>
    <t>ПК(ПТМ)28.15.22-13,0 S500-2a</t>
  </si>
  <si>
    <t>ПК(ПТМ)30.12.22-4,0 S500-5a</t>
  </si>
  <si>
    <t>ПК(ПТМ)30.12.22-5,0 S500-6a</t>
  </si>
  <si>
    <t>ПК(ПТМ)30.12.22-7,0 S500-6a</t>
  </si>
  <si>
    <t>ПК(ПТМ)30.12.22-8,0 S500-6a</t>
  </si>
  <si>
    <t>ПК(ПТМ)30.12.22-9,0 S500-2a</t>
  </si>
  <si>
    <t>ПК(ПТМ)30.12.22-12,0 S500-2a</t>
  </si>
  <si>
    <t>ПК(ПТМ)30.12.22-13,0 S500-2a</t>
  </si>
  <si>
    <t>ПК(ПТМ)30.15.22-4,0 S500-6a</t>
  </si>
  <si>
    <t>ПК(ПТМ)30.15.22-6,0 S500-6a</t>
  </si>
  <si>
    <t>ПК(ПТМ)30.15.22-7,0 S500-6a</t>
  </si>
  <si>
    <t>ПК(ПТМ)30.15.22-9,0 S500-2a</t>
  </si>
  <si>
    <t>ПК(ПТМ)30.15.22-11,0 S500-2a</t>
  </si>
  <si>
    <t>ПК(ПТМ)30.15.22-13,0 S500-2a</t>
  </si>
  <si>
    <t>ПК(ПТМ)33.12.22-5,0 S500-6a</t>
  </si>
  <si>
    <t>ПК(ПТМ)33.12.22-6,0 S500-2a</t>
  </si>
  <si>
    <t>ПК(ПТМ)33.12.22-9,0 S500-2a</t>
  </si>
  <si>
    <t>ПК(ПТМ)33.12.22-11,0 S500-2a</t>
  </si>
  <si>
    <t>ПК(ПТМ)33.12.22-12,0 S500-3a</t>
  </si>
  <si>
    <t>ПК(ПТМ)33.12.22-13,0 S500-2a</t>
  </si>
  <si>
    <t>ПК(ПТМ)33.15.22-4,0 S500-6a</t>
  </si>
  <si>
    <t>ПК(ПТМ)33.15.22-5,0 S500-6a</t>
  </si>
  <si>
    <t>ПК(ПТМ)33.15.22-6,0 S500-2a</t>
  </si>
  <si>
    <t>ПК(ПТМ)33.15.22-8,0 S500-2a</t>
  </si>
  <si>
    <t>ПК(ПТМ)33.15.22-10,0 S500-2a</t>
  </si>
  <si>
    <t>ПК(ПТМ)33.15.22-12,0 S500-2a</t>
  </si>
  <si>
    <t>ПК(ПТМ)33.15.22-13,0 S500-8a</t>
  </si>
  <si>
    <t>ПК(ПТМ)36.12.22-4,0 S500-2a</t>
  </si>
  <si>
    <t>ПК(ПТМ)36.12.22-7,0 S500-2a</t>
  </si>
  <si>
    <t>ПК(ПТМ)36.12.22-9,0 S500-8a</t>
  </si>
  <si>
    <t>ПК(ПТМ)36.12.22-11,0 S500-2a</t>
  </si>
  <si>
    <t>ПК(ПТМ)36.12.22-13,0 S500-8a</t>
  </si>
  <si>
    <t>ПК(ПТМ)36.15.22-4,0 S500-6a</t>
  </si>
  <si>
    <t>ПК(ПТМ)36.15.22-5,0 S500-2a</t>
  </si>
  <si>
    <t>ПК(ПТМ)36.15.22-6,0 S500-2a</t>
  </si>
  <si>
    <t>ПК(ПТМ)36.15.22-8,0 S500-2a</t>
  </si>
  <si>
    <t>ПК(ПТМ)36.15.22-9,0 S500-8a</t>
  </si>
  <si>
    <t>ПК(ПТМ)36.15.22-10,0 S500-2a</t>
  </si>
  <si>
    <t>ПК(ПТМ)36.15.22-12,0 S500-8a</t>
  </si>
  <si>
    <t>ПК(ПТМ)36.15.22-13,0 S500-8a</t>
  </si>
  <si>
    <t>ПК(ПТМ)42.12.22-4,0 S500-2a</t>
  </si>
  <si>
    <t>ПК(ПТМ)42.12.22-5,0 S500-2a</t>
  </si>
  <si>
    <t>ПК(ПТМ)42.12.22-7,0 S500-2a</t>
  </si>
  <si>
    <t>ПК(ПТМ)42.12.22-8,0 S500-1a</t>
  </si>
  <si>
    <t>ПК(ПТМ)42.12.22-9,0 S500-9a</t>
  </si>
  <si>
    <t>ПК(ПТМ)42.12.22-10,0 S500-8a</t>
  </si>
  <si>
    <t>ПК(ПТМ)42.12.22-11,0 S500-8a</t>
  </si>
  <si>
    <t>ПК(ПТМ)42.12.22-12,0 S500-1a</t>
  </si>
  <si>
    <t>ПК(ПТМ)42.12.22-13,0 S500-9a</t>
  </si>
  <si>
    <t>ПК(ПТМ)42.15.22-5,0 S500-2a</t>
  </si>
  <si>
    <t>ПК(ПТМ)42.15.22-6,0 S500-2a</t>
  </si>
  <si>
    <t>ПК(ПТМ)42.15.22-7,0 S500-8a</t>
  </si>
  <si>
    <t>ПК(ПТМ)42.15.22-9,0 S500-8a</t>
  </si>
  <si>
    <t>ПК(ПТМ)42.15.22-10,0 S500-8a</t>
  </si>
  <si>
    <t>ПК(ПТМ)42.15.22-12,0 S500-9a</t>
  </si>
  <si>
    <t>ПК(ПТМ)42.15.22-13,0 S500-9a</t>
  </si>
  <si>
    <t>ПК(ПТМ)48.12.22-5,0 S800-1a</t>
  </si>
  <si>
    <t>ПК(ПТМ)48.12.22-8,0 S800-1a</t>
  </si>
  <si>
    <t>ПК(ПТМ)48.12.22-9,0 S800-2a</t>
  </si>
  <si>
    <t>ПК(ПТМ)48.12.22-11,0 S800-1a</t>
  </si>
  <si>
    <t>ПК(ПТМ)48.12.22-13,0 S800-2a</t>
  </si>
  <si>
    <t>ПК(ПТМ)48.15.22-5,0 S800-1a</t>
  </si>
  <si>
    <t>ПК(ПТМ)48.15.22-6,0 S800-8a</t>
  </si>
  <si>
    <t>ПК(ПТМ)48.15.22-8,0 S800-1a</t>
  </si>
  <si>
    <t>ПК(ПТМ)48.15.22-10,0 S800-2a</t>
  </si>
  <si>
    <t>ПК(ПТМ)48.15.22-12,0 S800-1a</t>
  </si>
  <si>
    <t>ПК(ПТМ)48.15.22-13,0 S800-2a</t>
  </si>
  <si>
    <t>ПК(ПТМ)51.12.22-4,0 S800-1a</t>
  </si>
  <si>
    <t>ПК(ПТМ)51.12.22-7,0 S800-2a</t>
  </si>
  <si>
    <t>ПК(ПТМ)51.12.22-9,0 S800-1a</t>
  </si>
  <si>
    <t>ПК(ПТМ)51.12.22-11,0 S800-2a</t>
  </si>
  <si>
    <t>ПК(ПТМ)51.12.22-12,0 S800-1a</t>
  </si>
  <si>
    <t>ПК(ПТМ)51.12.22-13,0 S800-2a</t>
  </si>
  <si>
    <t>ПК(ПТМ)51.15.22-4,0 S800-1a</t>
  </si>
  <si>
    <t>ПК(ПТМ)51.15.22-6,0 S800-1a</t>
  </si>
  <si>
    <t>ПК(ПТМ)51.15.22-8,0 S800-2a</t>
  </si>
  <si>
    <t>ПК(ПТМ)51.15.22-10,0 S800-1a</t>
  </si>
  <si>
    <t>ПК(ПТМ)51.15.22-11,0 S800-2a</t>
  </si>
  <si>
    <t>ПК(ПТМ)51.15.22-12,0 S800-3a</t>
  </si>
  <si>
    <t>ПК(ПТМ)54.12.22-5,0 S800-1a</t>
  </si>
  <si>
    <t>ПК(ПТМ)54.12.22-6,0 S800-2a</t>
  </si>
  <si>
    <t>ПК(ПТМ)54.12.22-8,0 S800-1a</t>
  </si>
  <si>
    <t>ПК(ПТМ)54.12.22-9,0 S800-2a</t>
  </si>
  <si>
    <t>ПК(ПТМ)54.12.22-10,0 S800-2a</t>
  </si>
  <si>
    <t>ПК(ПТМ)54.12.22-12,0 S800-1a</t>
  </si>
  <si>
    <t>ПК(ПТМ)54.12.22-13,0 S800-1a</t>
  </si>
  <si>
    <t>ПК(ПТМ)54.15.22-5,0 S800-1a</t>
  </si>
  <si>
    <t>ПК(ПТМ)54.15.22-7,0 S800-2a</t>
  </si>
  <si>
    <t>ПК(ПТМ)54.15.22-9,0 S800-2a</t>
  </si>
  <si>
    <t>ПК(ПТМ)54.15.22-10,0 S800-3a</t>
  </si>
  <si>
    <t>ПК(ПТМ)54.15.22-12,0 S800-2a</t>
  </si>
  <si>
    <t>ПК(ПТМ)54.15.22-13,0 S800-3a</t>
  </si>
  <si>
    <t>ПК(ПТМ)57.12.22-4,0 S800-1a</t>
  </si>
  <si>
    <t>ПК(ПТМ)57.12.22-5,0 S800-2a</t>
  </si>
  <si>
    <t>ПК(ПТМ)57.12.22-6,0 S800-1a</t>
  </si>
  <si>
    <t>ПК(ПТМ)57.12.22-8,0 S800-2a</t>
  </si>
  <si>
    <t>ПК(ПТМ)57.12.22-10,0 S800-1a</t>
  </si>
  <si>
    <t>ПК(ПТМ)57.12.22-11,0 S800-2a</t>
  </si>
  <si>
    <t>ПК(ПТМ)57.12.22-12,0 S800-3a</t>
  </si>
  <si>
    <t>ПК(ПТМ)57.12.22-13,0 S800-2a</t>
  </si>
  <si>
    <t>ПК(ПТМ)57.15.22-4,0 S800-1a</t>
  </si>
  <si>
    <t>ПК(ПТМ)57.15.22-5,0 S800-2a</t>
  </si>
  <si>
    <t>ПК(ПТМ)57.15.22-6,0 S800-1a</t>
  </si>
  <si>
    <t>ПК(ПТМ)57.15.22-7,0 S800-1a</t>
  </si>
  <si>
    <t>ПК(ПТМ)57.15.22-8,0 S800-2a</t>
  </si>
  <si>
    <t>ПК(ПТМ)57.15.22-9,0 S800-3a</t>
  </si>
  <si>
    <t>ПК(ПТМ)57.15.22-10,0 S800-2a</t>
  </si>
  <si>
    <t>ПК(ПТМ)57.15.22-12,0 S800-2a</t>
  </si>
  <si>
    <t>ПК(ПТМ)57.15.22-13,0 S800-2a</t>
  </si>
  <si>
    <t>ПК(ПТМ)60.12.22-4,0 S800-2a</t>
  </si>
  <si>
    <t>ПК(ПТМ)60.12.22-5,0 S800-1a</t>
  </si>
  <si>
    <t>ПК(ПТМ)60.12.22-7,0 S800-2a</t>
  </si>
  <si>
    <t>ПК(ПТМ)60.12.22-9,0 S800-2a</t>
  </si>
  <si>
    <t>ПК(ПТМ)60.12.22-11,0 S800-3a</t>
  </si>
  <si>
    <t>ПК(ПТМ)60.12.22-12,0 S800-2a</t>
  </si>
  <si>
    <t>ПК(ПТМ)60.12.22-13,0 S800-3a</t>
  </si>
  <si>
    <t>ПК(ПТМ)60.15.22-4,0 S800-2a</t>
  </si>
  <si>
    <t>ПК(ПТМ)60.15.22-5,0 S800-1a</t>
  </si>
  <si>
    <t>ПК(ПТМ)60.15.22-6,0 S800-2a</t>
  </si>
  <si>
    <t>ПК(ПТМ)60.15.22-7,0 S800-3a</t>
  </si>
  <si>
    <t>ПК(ПТМ)60.15.22-8,0 S800-2a</t>
  </si>
  <si>
    <t>ПК(ПТМ)60.15.22-10,0 S800-2a</t>
  </si>
  <si>
    <t>ПК(ПТМ)60.15.22-13,0 S800-2a</t>
  </si>
  <si>
    <t>ПК(ПТМ)63.12.22-4,0 S800-1a</t>
  </si>
  <si>
    <t>ПК(ПТМ)63.12.22-6,0 S800-2a</t>
  </si>
  <si>
    <t>ПК(ПТМ)63.12.22-8,0 S800-2a</t>
  </si>
  <si>
    <t>ПК(ПТМ)63.12.22-9,0 S800-2a</t>
  </si>
  <si>
    <t>ПК(ПТМ)63.12.22-10,0 S800-2a</t>
  </si>
  <si>
    <t>ПК(ПТМ)63.12.22-13,0 S800-2a</t>
  </si>
  <si>
    <t>ПК(ПТМ)63.15.22-4,0 S800-2a</t>
  </si>
  <si>
    <t>ПК(ПТМ)63.15.22-5,0 S800-2a</t>
  </si>
  <si>
    <t>ПК(ПТМ)63.15.22-6,0 S800-3a</t>
  </si>
  <si>
    <t>ПК(ПТМ)63.15.22-7,0 S800-2a</t>
  </si>
  <si>
    <t>ПК(ПТМ)63.15.22-9,0 S800-2a</t>
  </si>
  <si>
    <t>ПК(ПТМ)63.15.22-11,0 S800-2a</t>
  </si>
  <si>
    <t>ПК(ПТМ)63.15.22-12,0 S800-3a</t>
  </si>
  <si>
    <t>ПК(ПТМ)63.15.22-13,0 S800-3a</t>
  </si>
  <si>
    <t>цена на самовывоз</t>
  </si>
  <si>
    <t>цена с доставой до МКАД</t>
  </si>
  <si>
    <t>8ПБ10-1</t>
  </si>
  <si>
    <t>8ПБ13-1</t>
  </si>
  <si>
    <t>8ПБ16-1</t>
  </si>
  <si>
    <t>8ПБ17-2</t>
  </si>
  <si>
    <t>8ПБ19-3</t>
  </si>
  <si>
    <t>9ПБ23-3п</t>
  </si>
  <si>
    <t>9ПБ25-3п</t>
  </si>
  <si>
    <t>9ПБ26-4п</t>
  </si>
  <si>
    <t>9ПБ29-4п</t>
  </si>
  <si>
    <t>9ПБ30-4п</t>
  </si>
  <si>
    <t>9ПБ16-37п</t>
  </si>
  <si>
    <t>9ПБ13-37п</t>
  </si>
  <si>
    <t>9ПБ18-37п</t>
  </si>
  <si>
    <t>9ПБ18-8п</t>
  </si>
  <si>
    <t>9ПБ21-8п</t>
  </si>
  <si>
    <t>9ПБ25-8п</t>
  </si>
  <si>
    <t>9ПБ27-8п</t>
  </si>
  <si>
    <t>10ПБ18-27п</t>
  </si>
  <si>
    <t>10ПБ21-27п</t>
  </si>
  <si>
    <t>10ПБ25-37п</t>
  </si>
  <si>
    <t>10ПБ25-27п</t>
  </si>
  <si>
    <t>10ПБ27-37п</t>
  </si>
  <si>
    <t>10ПБ27-27п</t>
  </si>
  <si>
    <t>ПК(ПТМ)51.15.22-13,0 S800-3a</t>
  </si>
  <si>
    <t>ФБС24-5-6</t>
  </si>
  <si>
    <t>ФБС24-6-6</t>
  </si>
  <si>
    <t>ФБС24-4-6</t>
  </si>
  <si>
    <t>ФБС12-4-6</t>
  </si>
  <si>
    <t>ФБС12-3-6</t>
  </si>
  <si>
    <t>ФБС12-6-6</t>
  </si>
  <si>
    <t>ФБС12-5-6</t>
  </si>
  <si>
    <t>ФБС12-4-3</t>
  </si>
  <si>
    <t>ФБС24-3-6</t>
  </si>
  <si>
    <t>ФБС9-6-5</t>
  </si>
  <si>
    <t>ФБС9-4-6</t>
  </si>
  <si>
    <t>ФБС9-3-6</t>
  </si>
  <si>
    <t>ФБС9-5-6</t>
  </si>
  <si>
    <t>ФБС12-5-3</t>
  </si>
  <si>
    <t>ФБС12-3-3</t>
  </si>
  <si>
    <t>ФБС24-4-6н</t>
  </si>
  <si>
    <t>ФБС24-5-6н</t>
  </si>
  <si>
    <t>ФБС24-6-6н</t>
  </si>
  <si>
    <t>ФБС12-4-6н</t>
  </si>
  <si>
    <t>ФБС12-3-6н</t>
  </si>
  <si>
    <t>ФБС12-6-6н</t>
  </si>
  <si>
    <t>ФБС12-5-6н</t>
  </si>
  <si>
    <t>ФБС12-4-3н</t>
  </si>
  <si>
    <t>ФБС24-3-6н</t>
  </si>
  <si>
    <t>ФБС9-6-6н</t>
  </si>
  <si>
    <t>ФБС9-4-6н</t>
  </si>
  <si>
    <t>ФБС9-3-6н</t>
  </si>
  <si>
    <t>ФБС9-5-6н</t>
  </si>
  <si>
    <t>ФБС12-5-3н</t>
  </si>
  <si>
    <t>ФБС12-3-3н</t>
  </si>
  <si>
    <t>ФБС12-6-3н</t>
  </si>
  <si>
    <t>цена с доставкой до МКАД</t>
  </si>
  <si>
    <t>ФУНДАМЕНТЫ ЛЕНТОЧНЫЕ</t>
  </si>
  <si>
    <t>ФЛ28-12-4W4</t>
  </si>
  <si>
    <t>ФЛ24-24-4W4</t>
  </si>
  <si>
    <t>ФЛ24-12-4W4</t>
  </si>
  <si>
    <t>ФЛ24-8-4W4</t>
  </si>
  <si>
    <t>ФЛ20-24-4W4</t>
  </si>
  <si>
    <t>ФЛ20-12-4W4</t>
  </si>
  <si>
    <t>ФЛ20-8-4W4</t>
  </si>
  <si>
    <t>ФЛ16-24-4W4</t>
  </si>
  <si>
    <t>ФЛ16-12-4W4</t>
  </si>
  <si>
    <t>ФЛ16-8-4W4</t>
  </si>
  <si>
    <t>ФЛ14-24-4W4</t>
  </si>
  <si>
    <t>ФЛ14-12-4W4</t>
  </si>
  <si>
    <t>ФЛ14-8-4W4</t>
  </si>
  <si>
    <t>ФЛ12-24-4W4</t>
  </si>
  <si>
    <t>ФЛ12-12-4W4</t>
  </si>
  <si>
    <t>ФЛ12-8-4W4</t>
  </si>
  <si>
    <t>ФЛ10-24-4W4</t>
  </si>
  <si>
    <t>ФЛ10-12-4W4</t>
  </si>
  <si>
    <t>ФЛ10-8-4W4</t>
  </si>
  <si>
    <t>ФЛ8-24-4W4</t>
  </si>
  <si>
    <t>ФЛ8-12-4W4</t>
  </si>
  <si>
    <t>ФЛ6-24-4W4</t>
  </si>
  <si>
    <t>ФЛ6-12-4W4</t>
  </si>
  <si>
    <t>ФЛ28-12-3W4</t>
  </si>
  <si>
    <t>ФЛ24-24-3W4</t>
  </si>
  <si>
    <t>ФЛ24-12-3W4</t>
  </si>
  <si>
    <t>ФЛ24-8-3W4</t>
  </si>
  <si>
    <t>ФЛ20-24-3W4</t>
  </si>
  <si>
    <t>ФЛ20-12-3W4</t>
  </si>
  <si>
    <t>ФЛ20-8-3W4</t>
  </si>
  <si>
    <t>ФЛ16-24-3W4</t>
  </si>
  <si>
    <t>ФЛ16-12-3W4</t>
  </si>
  <si>
    <t>ФЛ16-8-3W4</t>
  </si>
  <si>
    <t>ФЛ14-24-3W4</t>
  </si>
  <si>
    <t>ФЛ14-12-3W4</t>
  </si>
  <si>
    <t>ФЛ14-8-3W4</t>
  </si>
  <si>
    <t>ФЛ12-24-3W4</t>
  </si>
  <si>
    <t>ФЛ12-12-3W4</t>
  </si>
  <si>
    <t>ФЛ12-8-3W4</t>
  </si>
  <si>
    <t>ФЛ10-24-3W4</t>
  </si>
  <si>
    <t>ФЛ10-12-3W4</t>
  </si>
  <si>
    <t>ФЛ10-8-3W4</t>
  </si>
  <si>
    <t>ФЛ8-24-3W4</t>
  </si>
  <si>
    <t>ФЛ8-12-3W4</t>
  </si>
  <si>
    <t xml:space="preserve">НА ПРОДУКЦИЮ ООО "АльянсСтрой " </t>
  </si>
  <si>
    <t>(495) 755 94 60</t>
  </si>
  <si>
    <t>(495) 220 24 13</t>
  </si>
  <si>
    <t xml:space="preserve">НА ПРОДУКЦИЮ ООО "АльянсСтрой" </t>
  </si>
  <si>
    <t>ПАГ14</t>
  </si>
  <si>
    <t>ПАГ14-1</t>
  </si>
  <si>
    <t>ПДН</t>
  </si>
  <si>
    <t xml:space="preserve">нагрузка </t>
  </si>
  <si>
    <t>2ПВ 6-4 AtV-4</t>
  </si>
  <si>
    <t>2ПВ 6-4 AtV-10</t>
  </si>
  <si>
    <t>2ПВ 6-5 AtV-4</t>
  </si>
  <si>
    <t>2ПВ 6-5 AtV-7-п</t>
  </si>
  <si>
    <t>2ПВ 6-5 AtV-10</t>
  </si>
  <si>
    <t>2ПГ 6-4 AtV</t>
  </si>
  <si>
    <t>2ПГ 6-5 AtV</t>
  </si>
  <si>
    <t>2ПГ 6-6 AtV</t>
  </si>
  <si>
    <t>4ПГ 6-2 AtV</t>
  </si>
  <si>
    <t>4ПГ 6-3 AtV</t>
  </si>
  <si>
    <t>4ПГ 6-5 AtV</t>
  </si>
  <si>
    <t>4ПВ 6-5 AtV-7</t>
  </si>
  <si>
    <t>ПК(ПТМ)66.12.22-8,0 S800-2a</t>
  </si>
  <si>
    <t>ПК(ПТМ)66.15.22-8,0 S800-2a</t>
  </si>
  <si>
    <t>ПК(ПТМ)72.12.22-8,0 S800-2a</t>
  </si>
  <si>
    <t>ПК(ПТМ)72.15.22-8,0 S800-2a</t>
  </si>
  <si>
    <t>www.jbiorsha.ru</t>
  </si>
  <si>
    <t>info@jbiorsha.ru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</si>
</sst>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0" xfId="0" applyNumberFormat="1" applyFont="1" applyFill="1"/>
    <xf numFmtId="0" fontId="1" fillId="0" borderId="0" xfId="0" applyFont="1"/>
    <xf numFmtId="0" fontId="2" fillId="0" borderId="0" xfId="0" applyFont="1"/>
    <xf numFmtId="0" fontId="4" fillId="0" borderId="0" xfId="0" applyFont="1" applyFill="1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Fill="1"/>
    <xf numFmtId="4" fontId="2" fillId="0" borderId="0" xfId="0" applyNumberFormat="1" applyFont="1" applyFill="1"/>
    <xf numFmtId="0" fontId="7" fillId="0" borderId="0" xfId="1" applyFont="1" applyAlignment="1" applyProtection="1"/>
    <xf numFmtId="0" fontId="6" fillId="0" borderId="0" xfId="1" applyAlignment="1" applyProtection="1"/>
    <xf numFmtId="0" fontId="0" fillId="0" borderId="0" xfId="0" applyAlignment="1">
      <alignment horizontal="center" vertical="center" wrapText="1"/>
    </xf>
    <xf numFmtId="0" fontId="0" fillId="0" borderId="0" xfId="0" applyNumberFormat="1" applyFill="1"/>
    <xf numFmtId="165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0" fontId="2" fillId="3" borderId="0" xfId="0" applyFont="1" applyFill="1"/>
    <xf numFmtId="0" fontId="5" fillId="0" borderId="0" xfId="0" applyFont="1" applyFill="1"/>
    <xf numFmtId="0" fontId="2" fillId="3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0" fontId="2" fillId="0" borderId="1" xfId="0" applyFont="1" applyFill="1" applyBorder="1"/>
    <xf numFmtId="3" fontId="0" fillId="3" borderId="1" xfId="0" applyNumberFormat="1" applyFill="1" applyBorder="1"/>
    <xf numFmtId="3" fontId="2" fillId="3" borderId="1" xfId="0" applyNumberFormat="1" applyFont="1" applyFill="1" applyBorder="1"/>
    <xf numFmtId="0" fontId="2" fillId="3" borderId="1" xfId="0" applyFont="1" applyFill="1" applyBorder="1"/>
    <xf numFmtId="0" fontId="0" fillId="2" borderId="1" xfId="0" applyFill="1" applyBorder="1"/>
    <xf numFmtId="0" fontId="0" fillId="0" borderId="1" xfId="0" applyBorder="1"/>
    <xf numFmtId="3" fontId="0" fillId="0" borderId="1" xfId="0" applyNumberFormat="1" applyBorder="1"/>
    <xf numFmtId="1" fontId="2" fillId="0" borderId="1" xfId="0" applyNumberFormat="1" applyFont="1" applyFill="1" applyBorder="1"/>
    <xf numFmtId="3" fontId="0" fillId="2" borderId="1" xfId="0" applyNumberFormat="1" applyFill="1" applyBorder="1"/>
    <xf numFmtId="3" fontId="2" fillId="2" borderId="1" xfId="0" applyNumberFormat="1" applyFont="1" applyFill="1" applyBorder="1"/>
    <xf numFmtId="1" fontId="2" fillId="2" borderId="1" xfId="0" applyNumberFormat="1" applyFont="1" applyFill="1" applyBorder="1"/>
    <xf numFmtId="0" fontId="0" fillId="2" borderId="1" xfId="0" applyNumberFormat="1" applyFill="1" applyBorder="1"/>
    <xf numFmtId="0" fontId="0" fillId="0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ill="1" applyBorder="1"/>
    <xf numFmtId="4" fontId="0" fillId="0" borderId="1" xfId="0" applyNumberFormat="1" applyFill="1" applyBorder="1"/>
    <xf numFmtId="4" fontId="0" fillId="2" borderId="1" xfId="0" applyNumberFormat="1" applyFill="1" applyBorder="1"/>
    <xf numFmtId="164" fontId="0" fillId="0" borderId="1" xfId="0" applyNumberFormat="1" applyFill="1" applyBorder="1"/>
    <xf numFmtId="164" fontId="0" fillId="2" borderId="1" xfId="0" applyNumberFormat="1" applyFill="1" applyBorder="1"/>
    <xf numFmtId="1" fontId="0" fillId="0" borderId="1" xfId="0" applyNumberFormat="1" applyFill="1" applyBorder="1"/>
    <xf numFmtId="1" fontId="0" fillId="3" borderId="1" xfId="0" applyNumberFormat="1" applyFill="1" applyBorder="1"/>
    <xf numFmtId="165" fontId="0" fillId="3" borderId="1" xfId="0" applyNumberFormat="1" applyFill="1" applyBorder="1"/>
    <xf numFmtId="1" fontId="2" fillId="3" borderId="1" xfId="0" applyNumberFormat="1" applyFont="1" applyFill="1" applyBorder="1"/>
    <xf numFmtId="4" fontId="0" fillId="3" borderId="1" xfId="0" applyNumberFormat="1" applyFill="1" applyBorder="1"/>
    <xf numFmtId="4" fontId="2" fillId="3" borderId="1" xfId="0" applyNumberFormat="1" applyFont="1" applyFill="1" applyBorder="1"/>
    <xf numFmtId="4" fontId="2" fillId="0" borderId="1" xfId="0" applyNumberFormat="1" applyFont="1" applyFill="1" applyBorder="1"/>
    <xf numFmtId="0" fontId="2" fillId="3" borderId="2" xfId="0" applyFont="1" applyFill="1" applyBorder="1"/>
    <xf numFmtId="3" fontId="0" fillId="3" borderId="3" xfId="0" applyNumberFormat="1" applyFill="1" applyBorder="1"/>
    <xf numFmtId="0" fontId="0" fillId="3" borderId="3" xfId="0" applyFill="1" applyBorder="1"/>
    <xf numFmtId="4" fontId="2" fillId="3" borderId="3" xfId="0" applyNumberFormat="1" applyFont="1" applyFill="1" applyBorder="1"/>
    <xf numFmtId="3" fontId="0" fillId="3" borderId="4" xfId="0" applyNumberFormat="1" applyFill="1" applyBorder="1"/>
    <xf numFmtId="0" fontId="0" fillId="3" borderId="4" xfId="0" applyFill="1" applyBorder="1"/>
    <xf numFmtId="4" fontId="2" fillId="3" borderId="4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/>
    <xf numFmtId="3" fontId="0" fillId="0" borderId="3" xfId="0" applyNumberFormat="1" applyFill="1" applyBorder="1"/>
    <xf numFmtId="0" fontId="0" fillId="0" borderId="3" xfId="0" applyFill="1" applyBorder="1"/>
    <xf numFmtId="4" fontId="2" fillId="0" borderId="3" xfId="0" applyNumberFormat="1" applyFont="1" applyFill="1" applyBorder="1"/>
    <xf numFmtId="0" fontId="0" fillId="0" borderId="4" xfId="0" applyFill="1" applyBorder="1"/>
    <xf numFmtId="4" fontId="2" fillId="0" borderId="4" xfId="0" applyNumberFormat="1" applyFont="1" applyFill="1" applyBorder="1"/>
    <xf numFmtId="0" fontId="0" fillId="3" borderId="0" xfId="0" applyFill="1" applyBorder="1"/>
    <xf numFmtId="0" fontId="2" fillId="3" borderId="0" xfId="0" applyFont="1" applyFill="1" applyBorder="1"/>
    <xf numFmtId="3" fontId="0" fillId="0" borderId="4" xfId="0" applyNumberFormat="1" applyFill="1" applyBorder="1"/>
    <xf numFmtId="3" fontId="0" fillId="0" borderId="5" xfId="0" applyNumberFormat="1" applyFill="1" applyBorder="1"/>
    <xf numFmtId="0" fontId="0" fillId="0" borderId="5" xfId="0" applyFill="1" applyBorder="1"/>
    <xf numFmtId="4" fontId="2" fillId="0" borderId="5" xfId="0" applyNumberFormat="1" applyFont="1" applyFill="1" applyBorder="1"/>
    <xf numFmtId="3" fontId="0" fillId="0" borderId="2" xfId="0" applyNumberFormat="1" applyFill="1" applyBorder="1"/>
    <xf numFmtId="0" fontId="0" fillId="3" borderId="2" xfId="0" applyFill="1" applyBorder="1"/>
    <xf numFmtId="0" fontId="0" fillId="3" borderId="5" xfId="0" applyFill="1" applyBorder="1"/>
    <xf numFmtId="0" fontId="0" fillId="0" borderId="5" xfId="0" applyBorder="1"/>
    <xf numFmtId="0" fontId="0" fillId="0" borderId="2" xfId="0" applyBorder="1"/>
    <xf numFmtId="0" fontId="5" fillId="3" borderId="1" xfId="0" applyFont="1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Alignment="1"/>
    <xf numFmtId="14" fontId="0" fillId="0" borderId="0" xfId="0" applyNumberFormat="1"/>
    <xf numFmtId="14" fontId="8" fillId="0" borderId="0" xfId="0" applyNumberFormat="1" applyFont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6" fillId="0" borderId="0" xfId="1" applyAlignment="1" applyProtection="1">
      <alignment horizontal="center"/>
    </xf>
    <xf numFmtId="0" fontId="3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0</xdr:row>
          <xdr:rowOff>152400</xdr:rowOff>
        </xdr:from>
        <xdr:to>
          <xdr:col>13</xdr:col>
          <xdr:colOff>0</xdr:colOff>
          <xdr:row>9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0</xdr:row>
          <xdr:rowOff>47625</xdr:rowOff>
        </xdr:from>
        <xdr:to>
          <xdr:col>12</xdr:col>
          <xdr:colOff>600075</xdr:colOff>
          <xdr:row>8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</xdr:row>
          <xdr:rowOff>76200</xdr:rowOff>
        </xdr:from>
        <xdr:to>
          <xdr:col>12</xdr:col>
          <xdr:colOff>590550</xdr:colOff>
          <xdr:row>8</xdr:row>
          <xdr:rowOff>133350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152400</xdr:rowOff>
        </xdr:from>
        <xdr:to>
          <xdr:col>11</xdr:col>
          <xdr:colOff>600075</xdr:colOff>
          <xdr:row>8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1</xdr:row>
          <xdr:rowOff>38100</xdr:rowOff>
        </xdr:from>
        <xdr:to>
          <xdr:col>12</xdr:col>
          <xdr:colOff>361950</xdr:colOff>
          <xdr:row>8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1</xdr:row>
          <xdr:rowOff>114300</xdr:rowOff>
        </xdr:from>
        <xdr:to>
          <xdr:col>12</xdr:col>
          <xdr:colOff>361950</xdr:colOff>
          <xdr:row>8</xdr:row>
          <xdr:rowOff>19050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0</xdr:row>
          <xdr:rowOff>95250</xdr:rowOff>
        </xdr:from>
        <xdr:to>
          <xdr:col>12</xdr:col>
          <xdr:colOff>504825</xdr:colOff>
          <xdr:row>8</xdr:row>
          <xdr:rowOff>133350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0</xdr:row>
          <xdr:rowOff>133350</xdr:rowOff>
        </xdr:from>
        <xdr:to>
          <xdr:col>12</xdr:col>
          <xdr:colOff>533400</xdr:colOff>
          <xdr:row>8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0</xdr:row>
          <xdr:rowOff>19050</xdr:rowOff>
        </xdr:from>
        <xdr:to>
          <xdr:col>12</xdr:col>
          <xdr:colOff>590550</xdr:colOff>
          <xdr:row>8</xdr:row>
          <xdr:rowOff>57150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0</xdr:row>
          <xdr:rowOff>114300</xdr:rowOff>
        </xdr:from>
        <xdr:to>
          <xdr:col>12</xdr:col>
          <xdr:colOff>571500</xdr:colOff>
          <xdr:row>8</xdr:row>
          <xdr:rowOff>180975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10.bin"/><Relationship Id="rId5" Type="http://schemas.openxmlformats.org/officeDocument/2006/relationships/vmlDrawing" Target="../drawings/vmlDrawing10.vml"/><Relationship Id="rId4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3.bin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4.bin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2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image" Target="../media/image2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6.bin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7.bin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8.bin"/><Relationship Id="rId5" Type="http://schemas.openxmlformats.org/officeDocument/2006/relationships/vmlDrawing" Target="../drawings/vmlDrawing8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image" Target="../media/image1.emf"/><Relationship Id="rId2" Type="http://schemas.openxmlformats.org/officeDocument/2006/relationships/hyperlink" Target="mailto:info@jbiorsha.ru" TargetMode="External"/><Relationship Id="rId1" Type="http://schemas.openxmlformats.org/officeDocument/2006/relationships/hyperlink" Target="http://www.jbiorsha.ru/" TargetMode="External"/><Relationship Id="rId6" Type="http://schemas.openxmlformats.org/officeDocument/2006/relationships/oleObject" Target="../embeddings/oleObject9.bin"/><Relationship Id="rId5" Type="http://schemas.openxmlformats.org/officeDocument/2006/relationships/vmlDrawing" Target="../drawings/vmlDrawing9.v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8"/>
  <sheetViews>
    <sheetView tabSelected="1" zoomScale="85" zoomScaleNormal="85" workbookViewId="0">
      <pane ySplit="6" topLeftCell="A7" activePane="bottomLeft" state="frozen"/>
      <selection pane="bottomLeft" activeCell="G14" sqref="G14"/>
    </sheetView>
  </sheetViews>
  <sheetFormatPr defaultRowHeight="15" x14ac:dyDescent="0.25"/>
  <cols>
    <col min="1" max="1" width="30.42578125" customWidth="1"/>
    <col min="2" max="2" width="12" customWidth="1"/>
    <col min="3" max="3" width="7.140625" customWidth="1"/>
    <col min="4" max="4" width="7.85546875" customWidth="1"/>
    <col min="5" max="6" width="7" customWidth="1"/>
    <col min="7" max="7" width="6.5703125" customWidth="1"/>
    <col min="8" max="8" width="9.85546875" style="2" customWidth="1"/>
    <col min="9" max="9" width="11" style="2" customWidth="1"/>
    <col min="10" max="10" width="13.140625" customWidth="1"/>
  </cols>
  <sheetData>
    <row r="1" spans="1:13" x14ac:dyDescent="0.25">
      <c r="A1" s="89" t="s">
        <v>7</v>
      </c>
      <c r="B1" s="7" t="s">
        <v>2</v>
      </c>
      <c r="I1" s="8" t="s">
        <v>426</v>
      </c>
    </row>
    <row r="2" spans="1:13" x14ac:dyDescent="0.25">
      <c r="A2" s="89"/>
      <c r="B2" s="6" t="s">
        <v>428</v>
      </c>
      <c r="I2" s="8" t="s">
        <v>427</v>
      </c>
    </row>
    <row r="3" spans="1:13" ht="15.75" x14ac:dyDescent="0.25">
      <c r="A3" s="89"/>
      <c r="B3" s="88">
        <v>41043</v>
      </c>
      <c r="E3" s="15" t="s">
        <v>449</v>
      </c>
      <c r="F3" s="14"/>
      <c r="I3" s="2" t="s">
        <v>148</v>
      </c>
      <c r="J3" s="15" t="s">
        <v>450</v>
      </c>
    </row>
    <row r="4" spans="1:13" ht="4.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  <c r="I4" s="90"/>
      <c r="J4" s="90"/>
      <c r="K4" s="24"/>
      <c r="L4" s="24"/>
      <c r="M4" s="24"/>
    </row>
    <row r="5" spans="1:13" ht="24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24"/>
      <c r="L5" s="24"/>
      <c r="M5" s="24"/>
    </row>
    <row r="6" spans="1:13" ht="44.25" customHeight="1" x14ac:dyDescent="0.25">
      <c r="A6" s="25" t="s">
        <v>102</v>
      </c>
      <c r="B6" s="26" t="s">
        <v>432</v>
      </c>
      <c r="C6" s="25" t="s">
        <v>4</v>
      </c>
      <c r="D6" s="25" t="s">
        <v>5</v>
      </c>
      <c r="E6" s="25" t="s">
        <v>6</v>
      </c>
      <c r="F6" s="25" t="s">
        <v>149</v>
      </c>
      <c r="G6" s="25" t="s">
        <v>0</v>
      </c>
      <c r="H6" s="27" t="s">
        <v>1</v>
      </c>
      <c r="I6" s="28" t="s">
        <v>322</v>
      </c>
      <c r="J6" s="28" t="s">
        <v>323</v>
      </c>
    </row>
    <row r="7" spans="1:13" x14ac:dyDescent="0.25">
      <c r="A7" s="29" t="s">
        <v>429</v>
      </c>
      <c r="B7" s="30">
        <v>50</v>
      </c>
      <c r="C7" s="31">
        <v>6000</v>
      </c>
      <c r="D7" s="31">
        <v>2000</v>
      </c>
      <c r="E7" s="30">
        <v>140</v>
      </c>
      <c r="F7" s="30">
        <v>1.68</v>
      </c>
      <c r="G7" s="30">
        <v>4.2</v>
      </c>
      <c r="H7" s="30">
        <f>21/G7</f>
        <v>5</v>
      </c>
      <c r="I7" s="7">
        <v>12113</v>
      </c>
      <c r="J7" s="7">
        <v>16800</v>
      </c>
      <c r="K7" s="2"/>
    </row>
    <row r="8" spans="1:13" x14ac:dyDescent="0.25">
      <c r="A8" s="29" t="s">
        <v>430</v>
      </c>
      <c r="B8" s="34">
        <v>30</v>
      </c>
      <c r="C8" s="34">
        <v>6000</v>
      </c>
      <c r="D8" s="34">
        <v>2000</v>
      </c>
      <c r="E8" s="29">
        <v>140</v>
      </c>
      <c r="F8" s="29">
        <v>1.68</v>
      </c>
      <c r="G8" s="29">
        <v>4.2</v>
      </c>
      <c r="H8" s="29">
        <f t="shared" ref="H8:H9" si="0">21/G8</f>
        <v>5</v>
      </c>
      <c r="I8" s="7">
        <v>10638</v>
      </c>
      <c r="J8" s="7">
        <v>15900</v>
      </c>
      <c r="K8" s="2"/>
    </row>
    <row r="9" spans="1:13" x14ac:dyDescent="0.25">
      <c r="A9" s="29" t="s">
        <v>431</v>
      </c>
      <c r="B9" s="31">
        <v>40</v>
      </c>
      <c r="C9" s="31">
        <v>6000</v>
      </c>
      <c r="D9" s="31">
        <v>2000</v>
      </c>
      <c r="E9" s="30">
        <v>140</v>
      </c>
      <c r="F9" s="30">
        <v>1.68</v>
      </c>
      <c r="G9" s="30">
        <v>4.2</v>
      </c>
      <c r="H9" s="30">
        <f t="shared" si="0"/>
        <v>5</v>
      </c>
      <c r="I9" s="7">
        <v>10798</v>
      </c>
      <c r="J9" s="7">
        <v>15800</v>
      </c>
      <c r="K9" s="2"/>
    </row>
    <row r="10" spans="1:13" x14ac:dyDescent="0.25">
      <c r="A10" s="2"/>
      <c r="B10" s="2"/>
      <c r="C10" s="12"/>
      <c r="D10" s="12"/>
      <c r="E10" s="2"/>
      <c r="F10" s="2"/>
      <c r="G10" s="2"/>
      <c r="I10" s="5"/>
      <c r="J10" s="2"/>
      <c r="K10" s="2"/>
    </row>
    <row r="11" spans="1:13" x14ac:dyDescent="0.25">
      <c r="A11" s="2"/>
      <c r="B11" s="2"/>
      <c r="C11" s="12"/>
      <c r="D11" s="12"/>
      <c r="E11" s="2"/>
      <c r="F11" s="2"/>
      <c r="G11" s="2"/>
      <c r="I11" s="5"/>
      <c r="J11" s="2"/>
      <c r="K11" s="2"/>
    </row>
    <row r="12" spans="1:13" x14ac:dyDescent="0.25">
      <c r="A12" s="2"/>
      <c r="B12" s="2"/>
      <c r="C12" s="12"/>
      <c r="D12" s="12"/>
      <c r="E12" s="2"/>
      <c r="F12" s="2"/>
      <c r="G12" s="2"/>
      <c r="I12" s="5"/>
      <c r="J12" s="2"/>
      <c r="K12" s="2"/>
    </row>
    <row r="13" spans="1:13" x14ac:dyDescent="0.25">
      <c r="A13" s="2"/>
      <c r="B13" s="2"/>
      <c r="C13" s="12"/>
      <c r="D13" s="12"/>
      <c r="E13" s="2"/>
      <c r="F13" s="2"/>
      <c r="G13" s="2"/>
      <c r="I13" s="5"/>
      <c r="J13" s="2"/>
      <c r="K13" s="2"/>
    </row>
    <row r="14" spans="1:13" x14ac:dyDescent="0.25">
      <c r="A14" s="2"/>
      <c r="B14" s="12"/>
      <c r="C14" s="12"/>
      <c r="D14" s="12"/>
      <c r="E14" s="2"/>
      <c r="F14" s="2"/>
      <c r="G14" s="2"/>
      <c r="I14" s="5"/>
      <c r="J14" s="2"/>
      <c r="K14" s="2"/>
    </row>
    <row r="15" spans="1:13" x14ac:dyDescent="0.25">
      <c r="A15" s="2"/>
      <c r="B15" s="12"/>
      <c r="C15" s="12"/>
      <c r="D15" s="12"/>
      <c r="E15" s="2"/>
      <c r="F15" s="2"/>
      <c r="G15" s="2"/>
      <c r="I15" s="5"/>
      <c r="J15" s="2"/>
      <c r="K15" s="2"/>
    </row>
    <row r="16" spans="1:13" x14ac:dyDescent="0.25">
      <c r="A16" s="2"/>
      <c r="B16" s="2"/>
      <c r="C16" s="12"/>
      <c r="D16" s="12"/>
      <c r="E16" s="2"/>
      <c r="F16" s="2"/>
      <c r="G16" s="2"/>
      <c r="I16" s="5"/>
      <c r="J16" s="2"/>
      <c r="K16" s="2"/>
    </row>
    <row r="17" spans="1:11" x14ac:dyDescent="0.25">
      <c r="A17" s="2"/>
      <c r="B17" s="2"/>
      <c r="C17" s="12"/>
      <c r="D17" s="12"/>
      <c r="E17" s="2"/>
      <c r="F17" s="2"/>
      <c r="G17" s="2"/>
      <c r="I17" s="5"/>
      <c r="J17" s="2"/>
      <c r="K17" s="2"/>
    </row>
    <row r="18" spans="1:11" x14ac:dyDescent="0.25">
      <c r="A18" s="2"/>
      <c r="B18" s="12"/>
      <c r="C18" s="12"/>
      <c r="D18" s="12"/>
      <c r="E18" s="2"/>
      <c r="F18" s="2"/>
      <c r="G18" s="2"/>
      <c r="I18" s="5"/>
      <c r="J18" s="2"/>
      <c r="K18" s="2"/>
    </row>
    <row r="19" spans="1:11" x14ac:dyDescent="0.25">
      <c r="A19" s="2"/>
      <c r="B19" s="12"/>
      <c r="C19" s="12"/>
      <c r="D19" s="12"/>
      <c r="E19" s="2"/>
      <c r="F19" s="2"/>
      <c r="G19" s="2"/>
      <c r="I19" s="5"/>
      <c r="J19" s="2"/>
      <c r="K19" s="2"/>
    </row>
    <row r="20" spans="1:11" x14ac:dyDescent="0.25">
      <c r="A20" s="2"/>
      <c r="B20" s="2"/>
      <c r="C20" s="12"/>
      <c r="D20" s="12"/>
      <c r="E20" s="2"/>
      <c r="F20" s="2"/>
      <c r="G20" s="2"/>
      <c r="I20" s="5"/>
      <c r="J20" s="2"/>
      <c r="K20" s="2"/>
    </row>
    <row r="21" spans="1:11" x14ac:dyDescent="0.25">
      <c r="A21" s="2"/>
      <c r="B21" s="2"/>
      <c r="C21" s="12"/>
      <c r="D21" s="12"/>
      <c r="E21" s="2"/>
      <c r="F21" s="2"/>
      <c r="G21" s="2"/>
      <c r="I21" s="5"/>
      <c r="J21" s="2"/>
      <c r="K21" s="2"/>
    </row>
    <row r="22" spans="1:11" x14ac:dyDescent="0.25">
      <c r="A22" s="2"/>
      <c r="B22" s="2"/>
      <c r="C22" s="12"/>
      <c r="D22" s="12"/>
      <c r="E22" s="2"/>
      <c r="F22" s="2"/>
      <c r="G22" s="2"/>
      <c r="I22" s="5"/>
      <c r="J22" s="2"/>
      <c r="K22" s="2"/>
    </row>
    <row r="23" spans="1:11" x14ac:dyDescent="0.25">
      <c r="A23" s="2"/>
      <c r="B23" s="12"/>
      <c r="C23" s="12"/>
      <c r="D23" s="12"/>
      <c r="E23" s="2"/>
      <c r="F23" s="2"/>
      <c r="G23" s="2"/>
      <c r="I23" s="5"/>
      <c r="J23" s="2"/>
      <c r="K23" s="2"/>
    </row>
    <row r="24" spans="1:11" x14ac:dyDescent="0.25">
      <c r="A24" s="2"/>
      <c r="B24" s="12"/>
      <c r="C24" s="12"/>
      <c r="D24" s="12"/>
      <c r="E24" s="2"/>
      <c r="F24" s="2"/>
      <c r="G24" s="2"/>
      <c r="I24" s="5"/>
      <c r="J24" s="2"/>
      <c r="K24" s="2"/>
    </row>
    <row r="25" spans="1:11" x14ac:dyDescent="0.25">
      <c r="A25" s="2"/>
      <c r="B25" s="2"/>
      <c r="C25" s="12"/>
      <c r="D25" s="12"/>
      <c r="E25" s="2"/>
      <c r="F25" s="2"/>
      <c r="G25" s="2"/>
      <c r="I25" s="5"/>
      <c r="J25" s="2"/>
      <c r="K25" s="2"/>
    </row>
    <row r="26" spans="1:11" x14ac:dyDescent="0.25">
      <c r="A26" s="2"/>
      <c r="B26" s="2"/>
      <c r="C26" s="12"/>
      <c r="D26" s="12"/>
      <c r="E26" s="2"/>
      <c r="F26" s="2"/>
      <c r="G26" s="2"/>
      <c r="I26" s="5"/>
      <c r="J26" s="2"/>
      <c r="K26" s="2"/>
    </row>
    <row r="27" spans="1:11" x14ac:dyDescent="0.25">
      <c r="A27" s="2"/>
      <c r="B27" s="2"/>
      <c r="C27" s="12"/>
      <c r="D27" s="12"/>
      <c r="E27" s="2"/>
      <c r="F27" s="2"/>
      <c r="G27" s="2"/>
      <c r="I27" s="5"/>
      <c r="J27" s="2"/>
      <c r="K27" s="2"/>
    </row>
    <row r="28" spans="1:11" x14ac:dyDescent="0.25">
      <c r="A28" s="2"/>
      <c r="B28" s="2"/>
      <c r="C28" s="12"/>
      <c r="D28" s="12"/>
      <c r="E28" s="2"/>
      <c r="F28" s="2"/>
      <c r="G28" s="2"/>
      <c r="I28" s="5"/>
      <c r="J28" s="2"/>
      <c r="K28" s="2"/>
    </row>
    <row r="29" spans="1:11" x14ac:dyDescent="0.25">
      <c r="A29" s="2"/>
      <c r="B29" s="2"/>
      <c r="C29" s="12"/>
      <c r="D29" s="12"/>
      <c r="E29" s="2"/>
      <c r="F29" s="2"/>
      <c r="G29" s="2"/>
      <c r="I29" s="5"/>
      <c r="J29" s="2"/>
      <c r="K29" s="2"/>
    </row>
    <row r="30" spans="1:11" x14ac:dyDescent="0.25">
      <c r="A30" s="2"/>
      <c r="B30" s="12"/>
      <c r="C30" s="12"/>
      <c r="D30" s="12"/>
      <c r="E30" s="2"/>
      <c r="F30" s="2"/>
      <c r="G30" s="2"/>
      <c r="I30" s="5"/>
      <c r="J30" s="2"/>
      <c r="K30" s="2"/>
    </row>
    <row r="31" spans="1:11" x14ac:dyDescent="0.25">
      <c r="A31" s="2"/>
      <c r="B31" s="12"/>
      <c r="C31" s="12"/>
      <c r="D31" s="12"/>
      <c r="E31" s="2"/>
      <c r="F31" s="2"/>
      <c r="G31" s="2"/>
      <c r="I31" s="5"/>
      <c r="J31" s="2"/>
      <c r="K31" s="2"/>
    </row>
    <row r="32" spans="1:11" x14ac:dyDescent="0.25">
      <c r="A32" s="2"/>
      <c r="B32" s="2"/>
      <c r="C32" s="12"/>
      <c r="D32" s="12"/>
      <c r="E32" s="2"/>
      <c r="F32" s="2"/>
      <c r="G32" s="2"/>
      <c r="I32" s="5"/>
      <c r="J32" s="2"/>
      <c r="K32" s="2"/>
    </row>
    <row r="33" spans="1:11" x14ac:dyDescent="0.25">
      <c r="A33" s="2"/>
      <c r="B33" s="2"/>
      <c r="C33" s="12"/>
      <c r="D33" s="12"/>
      <c r="E33" s="2"/>
      <c r="F33" s="2"/>
      <c r="G33" s="2"/>
      <c r="I33" s="5"/>
      <c r="J33" s="2"/>
      <c r="K33" s="2"/>
    </row>
    <row r="34" spans="1:11" x14ac:dyDescent="0.25">
      <c r="A34" s="2"/>
      <c r="B34" s="2"/>
      <c r="C34" s="12"/>
      <c r="D34" s="12"/>
      <c r="E34" s="2"/>
      <c r="F34" s="2"/>
      <c r="G34" s="2"/>
      <c r="I34" s="5"/>
      <c r="J34" s="2"/>
      <c r="K34" s="2"/>
    </row>
    <row r="35" spans="1:11" x14ac:dyDescent="0.25">
      <c r="A35" s="2"/>
      <c r="B35" s="2"/>
      <c r="C35" s="12"/>
      <c r="D35" s="12"/>
      <c r="E35" s="2"/>
      <c r="F35" s="2"/>
      <c r="G35" s="2"/>
      <c r="I35" s="5"/>
      <c r="J35" s="2"/>
      <c r="K35" s="2"/>
    </row>
    <row r="36" spans="1:11" x14ac:dyDescent="0.25">
      <c r="A36" s="2"/>
      <c r="B36" s="12"/>
      <c r="C36" s="12"/>
      <c r="D36" s="12"/>
      <c r="E36" s="2"/>
      <c r="F36" s="2"/>
      <c r="G36" s="2"/>
      <c r="I36" s="5"/>
      <c r="J36" s="2"/>
      <c r="K36" s="2"/>
    </row>
    <row r="37" spans="1:11" x14ac:dyDescent="0.25">
      <c r="A37" s="2"/>
      <c r="B37" s="12"/>
      <c r="C37" s="12"/>
      <c r="D37" s="12"/>
      <c r="E37" s="2"/>
      <c r="F37" s="2"/>
      <c r="G37" s="2"/>
      <c r="I37" s="5"/>
      <c r="J37" s="2"/>
      <c r="K37" s="2"/>
    </row>
    <row r="38" spans="1:11" x14ac:dyDescent="0.25">
      <c r="A38" s="2"/>
      <c r="B38" s="2"/>
      <c r="C38" s="12"/>
      <c r="D38" s="12"/>
      <c r="E38" s="2"/>
      <c r="F38" s="2"/>
      <c r="G38" s="2"/>
      <c r="I38" s="5"/>
      <c r="J38" s="2"/>
      <c r="K38" s="2"/>
    </row>
    <row r="39" spans="1:11" x14ac:dyDescent="0.25">
      <c r="A39" s="2"/>
      <c r="B39" s="2"/>
      <c r="C39" s="12"/>
      <c r="D39" s="12"/>
      <c r="E39" s="2"/>
      <c r="F39" s="2"/>
      <c r="G39" s="2"/>
      <c r="I39" s="5"/>
      <c r="J39" s="2"/>
      <c r="K39" s="2"/>
    </row>
    <row r="40" spans="1:11" x14ac:dyDescent="0.25">
      <c r="A40" s="2"/>
      <c r="B40" s="2"/>
      <c r="C40" s="12"/>
      <c r="D40" s="12"/>
      <c r="E40" s="2"/>
      <c r="F40" s="2"/>
      <c r="G40" s="2"/>
      <c r="I40" s="5"/>
      <c r="J40" s="2"/>
      <c r="K40" s="2"/>
    </row>
    <row r="41" spans="1:11" x14ac:dyDescent="0.25">
      <c r="A41" s="2"/>
      <c r="B41" s="2"/>
      <c r="C41" s="12"/>
      <c r="D41" s="12"/>
      <c r="E41" s="2"/>
      <c r="F41" s="2"/>
      <c r="G41" s="2"/>
      <c r="I41" s="5"/>
      <c r="J41" s="2"/>
      <c r="K41" s="2"/>
    </row>
    <row r="42" spans="1:11" x14ac:dyDescent="0.25">
      <c r="A42" s="2"/>
      <c r="B42" s="12"/>
      <c r="C42" s="12"/>
      <c r="D42" s="12"/>
      <c r="E42" s="2"/>
      <c r="F42" s="2"/>
      <c r="G42" s="2"/>
      <c r="I42" s="5"/>
      <c r="J42" s="2"/>
      <c r="K42" s="2"/>
    </row>
    <row r="43" spans="1:11" x14ac:dyDescent="0.25">
      <c r="A43" s="2"/>
      <c r="B43" s="12"/>
      <c r="C43" s="12"/>
      <c r="D43" s="12"/>
      <c r="E43" s="2"/>
      <c r="F43" s="2"/>
      <c r="G43" s="2"/>
      <c r="I43" s="5"/>
      <c r="J43" s="2"/>
      <c r="K43" s="2"/>
    </row>
    <row r="44" spans="1:11" x14ac:dyDescent="0.25">
      <c r="A44" s="2"/>
      <c r="B44" s="2"/>
      <c r="C44" s="12"/>
      <c r="D44" s="12"/>
      <c r="E44" s="2"/>
      <c r="F44" s="2"/>
      <c r="G44" s="2"/>
      <c r="I44" s="5"/>
      <c r="J44" s="2"/>
      <c r="K44" s="2"/>
    </row>
    <row r="45" spans="1:11" x14ac:dyDescent="0.25">
      <c r="A45" s="2"/>
      <c r="B45" s="2"/>
      <c r="C45" s="12"/>
      <c r="D45" s="12"/>
      <c r="E45" s="2"/>
      <c r="F45" s="2"/>
      <c r="G45" s="2"/>
      <c r="I45" s="5"/>
      <c r="J45" s="2"/>
      <c r="K45" s="2"/>
    </row>
    <row r="46" spans="1:11" x14ac:dyDescent="0.25">
      <c r="A46" s="2"/>
      <c r="B46" s="2"/>
      <c r="C46" s="12"/>
      <c r="D46" s="12"/>
      <c r="E46" s="2"/>
      <c r="F46" s="2"/>
      <c r="G46" s="2"/>
      <c r="I46" s="5"/>
      <c r="J46" s="2"/>
      <c r="K46" s="2"/>
    </row>
    <row r="47" spans="1:11" x14ac:dyDescent="0.25">
      <c r="A47" s="2"/>
      <c r="B47" s="2"/>
      <c r="C47" s="12"/>
      <c r="D47" s="12"/>
      <c r="E47" s="2"/>
      <c r="F47" s="2"/>
      <c r="G47" s="2"/>
      <c r="I47" s="5"/>
      <c r="J47" s="2"/>
      <c r="K47" s="2"/>
    </row>
    <row r="48" spans="1:11" x14ac:dyDescent="0.25">
      <c r="A48" s="2"/>
      <c r="B48" s="2"/>
      <c r="C48" s="12"/>
      <c r="D48" s="12"/>
      <c r="E48" s="2"/>
      <c r="F48" s="2"/>
      <c r="G48" s="2"/>
      <c r="I48" s="5"/>
      <c r="J48" s="2"/>
      <c r="K48" s="2"/>
    </row>
    <row r="49" spans="1:11" x14ac:dyDescent="0.25">
      <c r="A49" s="2"/>
      <c r="B49" s="12"/>
      <c r="C49" s="12"/>
      <c r="D49" s="12"/>
      <c r="E49" s="2"/>
      <c r="F49" s="2"/>
      <c r="G49" s="2"/>
      <c r="I49" s="5"/>
      <c r="J49" s="2"/>
      <c r="K49" s="2"/>
    </row>
    <row r="50" spans="1:11" x14ac:dyDescent="0.25">
      <c r="A50" s="2"/>
      <c r="B50" s="12"/>
      <c r="C50" s="12"/>
      <c r="D50" s="12"/>
      <c r="E50" s="2"/>
      <c r="F50" s="2"/>
      <c r="G50" s="2"/>
      <c r="I50" s="5"/>
      <c r="J50" s="2"/>
      <c r="K50" s="2"/>
    </row>
    <row r="51" spans="1:11" x14ac:dyDescent="0.25">
      <c r="A51" s="2"/>
      <c r="B51" s="2"/>
      <c r="C51" s="12"/>
      <c r="D51" s="12"/>
      <c r="E51" s="2"/>
      <c r="F51" s="2"/>
      <c r="G51" s="2"/>
      <c r="I51" s="5"/>
      <c r="J51" s="2"/>
      <c r="K51" s="2"/>
    </row>
    <row r="52" spans="1:11" x14ac:dyDescent="0.25">
      <c r="A52" s="2"/>
      <c r="B52" s="2"/>
      <c r="C52" s="12"/>
      <c r="D52" s="12"/>
      <c r="E52" s="2"/>
      <c r="F52" s="2"/>
      <c r="G52" s="2"/>
      <c r="I52" s="5"/>
      <c r="J52" s="2"/>
      <c r="K52" s="2"/>
    </row>
    <row r="53" spans="1:11" x14ac:dyDescent="0.25">
      <c r="A53" s="2"/>
      <c r="B53" s="2"/>
      <c r="C53" s="12"/>
      <c r="D53" s="12"/>
      <c r="E53" s="2"/>
      <c r="F53" s="2"/>
      <c r="G53" s="2"/>
      <c r="I53" s="5"/>
      <c r="J53" s="2"/>
      <c r="K53" s="2"/>
    </row>
    <row r="54" spans="1:11" x14ac:dyDescent="0.25">
      <c r="A54" s="2"/>
      <c r="B54" s="2"/>
      <c r="C54" s="12"/>
      <c r="D54" s="12"/>
      <c r="E54" s="2"/>
      <c r="F54" s="2"/>
      <c r="G54" s="2"/>
      <c r="I54" s="5"/>
      <c r="J54" s="2"/>
      <c r="K54" s="2"/>
    </row>
    <row r="55" spans="1:11" x14ac:dyDescent="0.25">
      <c r="A55" s="2"/>
      <c r="B55" s="12"/>
      <c r="C55" s="12"/>
      <c r="D55" s="12"/>
      <c r="E55" s="2"/>
      <c r="F55" s="2"/>
      <c r="G55" s="2"/>
      <c r="I55" s="5"/>
      <c r="J55" s="2"/>
      <c r="K55" s="2"/>
    </row>
    <row r="56" spans="1:11" x14ac:dyDescent="0.25">
      <c r="A56" s="2"/>
      <c r="B56" s="2"/>
      <c r="C56" s="12"/>
      <c r="D56" s="12"/>
      <c r="E56" s="2"/>
      <c r="F56" s="2"/>
      <c r="G56" s="2"/>
      <c r="I56" s="5"/>
      <c r="J56" s="2"/>
      <c r="K56" s="2"/>
    </row>
    <row r="57" spans="1:11" x14ac:dyDescent="0.25">
      <c r="A57" s="2"/>
      <c r="B57" s="2"/>
      <c r="C57" s="12"/>
      <c r="D57" s="12"/>
      <c r="E57" s="2"/>
      <c r="F57" s="2"/>
      <c r="G57" s="2"/>
      <c r="I57" s="5"/>
      <c r="J57" s="2"/>
      <c r="K57" s="2"/>
    </row>
    <row r="58" spans="1:11" x14ac:dyDescent="0.25">
      <c r="A58" s="2"/>
      <c r="B58" s="2"/>
      <c r="C58" s="12"/>
      <c r="D58" s="12"/>
      <c r="E58" s="2"/>
      <c r="F58" s="2"/>
      <c r="G58" s="2"/>
      <c r="I58" s="5"/>
      <c r="J58" s="2"/>
      <c r="K58" s="2"/>
    </row>
    <row r="59" spans="1:11" x14ac:dyDescent="0.25">
      <c r="A59" s="2"/>
      <c r="B59" s="12"/>
      <c r="C59" s="12"/>
      <c r="D59" s="12"/>
      <c r="E59" s="2"/>
      <c r="F59" s="2"/>
      <c r="G59" s="2"/>
      <c r="I59" s="5"/>
      <c r="J59" s="2"/>
      <c r="K59" s="2"/>
    </row>
    <row r="60" spans="1:11" x14ac:dyDescent="0.25">
      <c r="A60" s="2"/>
      <c r="B60" s="12"/>
      <c r="C60" s="12"/>
      <c r="D60" s="12"/>
      <c r="E60" s="2"/>
      <c r="F60" s="2"/>
      <c r="G60" s="17"/>
      <c r="I60" s="5"/>
      <c r="J60" s="2"/>
      <c r="K60" s="2"/>
    </row>
    <row r="61" spans="1:11" x14ac:dyDescent="0.25">
      <c r="A61" s="2"/>
      <c r="B61" s="2"/>
      <c r="C61" s="12"/>
      <c r="D61" s="12"/>
      <c r="E61" s="2"/>
      <c r="F61" s="2"/>
      <c r="G61" s="17"/>
      <c r="I61" s="5"/>
      <c r="J61" s="2"/>
      <c r="K61" s="2"/>
    </row>
    <row r="62" spans="1:11" x14ac:dyDescent="0.25">
      <c r="A62" s="2"/>
      <c r="B62" s="2"/>
      <c r="C62" s="12"/>
      <c r="D62" s="12"/>
      <c r="E62" s="2"/>
      <c r="F62" s="2"/>
      <c r="G62" s="17"/>
      <c r="I62" s="5"/>
      <c r="J62" s="2"/>
      <c r="K62" s="2"/>
    </row>
    <row r="63" spans="1:11" x14ac:dyDescent="0.25">
      <c r="A63" s="2"/>
      <c r="B63" s="2"/>
      <c r="C63" s="12"/>
      <c r="D63" s="12"/>
      <c r="E63" s="2"/>
      <c r="F63" s="2"/>
      <c r="G63" s="17"/>
      <c r="I63" s="5"/>
      <c r="J63" s="2"/>
      <c r="K63" s="2"/>
    </row>
    <row r="64" spans="1:11" x14ac:dyDescent="0.25">
      <c r="A64" s="2"/>
      <c r="B64" s="12"/>
      <c r="C64" s="12"/>
      <c r="D64" s="12"/>
      <c r="E64" s="2"/>
      <c r="F64" s="2"/>
      <c r="G64" s="17"/>
      <c r="I64" s="5"/>
      <c r="J64" s="2"/>
      <c r="K64" s="2"/>
    </row>
    <row r="65" spans="1:11" x14ac:dyDescent="0.25">
      <c r="A65" s="2"/>
      <c r="B65" s="12"/>
      <c r="C65" s="12"/>
      <c r="D65" s="12"/>
      <c r="E65" s="2"/>
      <c r="F65" s="2"/>
      <c r="G65" s="17"/>
      <c r="I65" s="5"/>
      <c r="J65" s="2"/>
      <c r="K65" s="2"/>
    </row>
    <row r="66" spans="1:11" x14ac:dyDescent="0.25">
      <c r="A66" s="2"/>
      <c r="B66" s="2"/>
      <c r="C66" s="12"/>
      <c r="D66" s="12"/>
      <c r="E66" s="2"/>
      <c r="F66" s="2"/>
      <c r="G66" s="17"/>
      <c r="I66" s="5"/>
      <c r="J66" s="2"/>
      <c r="K66" s="2"/>
    </row>
    <row r="67" spans="1:11" x14ac:dyDescent="0.25">
      <c r="A67" s="2"/>
      <c r="B67" s="2"/>
      <c r="C67" s="12"/>
      <c r="D67" s="12"/>
      <c r="E67" s="2"/>
      <c r="F67" s="2"/>
      <c r="G67" s="17"/>
      <c r="I67" s="5"/>
      <c r="J67" s="2"/>
      <c r="K67" s="2"/>
    </row>
    <row r="68" spans="1:11" x14ac:dyDescent="0.25">
      <c r="A68" s="2"/>
      <c r="B68" s="2"/>
      <c r="C68" s="12"/>
      <c r="D68" s="12"/>
      <c r="E68" s="2"/>
      <c r="F68" s="2"/>
      <c r="G68" s="17"/>
      <c r="I68" s="5"/>
      <c r="J68" s="2"/>
      <c r="K68" s="2"/>
    </row>
    <row r="69" spans="1:11" x14ac:dyDescent="0.25">
      <c r="A69" s="2"/>
      <c r="B69" s="12"/>
      <c r="C69" s="12"/>
      <c r="D69" s="12"/>
      <c r="E69" s="2"/>
      <c r="F69" s="2"/>
      <c r="G69" s="17"/>
      <c r="I69" s="5"/>
      <c r="J69" s="2"/>
      <c r="K69" s="2"/>
    </row>
    <row r="70" spans="1:11" x14ac:dyDescent="0.25">
      <c r="A70" s="2"/>
      <c r="B70" s="12"/>
      <c r="C70" s="12"/>
      <c r="D70" s="12"/>
      <c r="E70" s="2"/>
      <c r="F70" s="2"/>
      <c r="G70" s="17"/>
      <c r="I70" s="5"/>
      <c r="J70" s="2"/>
      <c r="K70" s="2"/>
    </row>
    <row r="71" spans="1:11" x14ac:dyDescent="0.25">
      <c r="A71" s="2"/>
      <c r="B71" s="2"/>
      <c r="C71" s="12"/>
      <c r="D71" s="12"/>
      <c r="E71" s="2"/>
      <c r="F71" s="2"/>
      <c r="G71" s="17"/>
      <c r="I71" s="5"/>
      <c r="J71" s="2"/>
      <c r="K71" s="2"/>
    </row>
    <row r="72" spans="1:11" x14ac:dyDescent="0.25">
      <c r="A72" s="2"/>
      <c r="B72" s="12"/>
      <c r="C72" s="12"/>
      <c r="D72" s="12"/>
      <c r="E72" s="2"/>
      <c r="F72" s="2"/>
      <c r="G72" s="18"/>
      <c r="I72" s="5"/>
      <c r="J72" s="2"/>
      <c r="K72" s="2"/>
    </row>
    <row r="73" spans="1:11" x14ac:dyDescent="0.25">
      <c r="A73" s="2"/>
      <c r="B73" s="12"/>
      <c r="C73" s="12"/>
      <c r="D73" s="12"/>
      <c r="E73" s="2"/>
      <c r="F73" s="2"/>
      <c r="G73" s="18"/>
      <c r="I73" s="5"/>
      <c r="J73" s="2"/>
      <c r="K73" s="2"/>
    </row>
    <row r="74" spans="1:11" x14ac:dyDescent="0.25">
      <c r="A74" s="2"/>
      <c r="B74" s="2"/>
      <c r="C74" s="12"/>
      <c r="D74" s="12"/>
      <c r="E74" s="2"/>
      <c r="F74" s="2"/>
      <c r="G74" s="18"/>
      <c r="I74" s="5"/>
      <c r="J74" s="2"/>
      <c r="K74" s="2"/>
    </row>
    <row r="75" spans="1:11" x14ac:dyDescent="0.25">
      <c r="A75" s="2"/>
      <c r="B75" s="2"/>
      <c r="C75" s="12"/>
      <c r="D75" s="12"/>
      <c r="E75" s="2"/>
      <c r="F75" s="2"/>
      <c r="G75" s="18"/>
      <c r="I75" s="5"/>
      <c r="J75" s="2"/>
      <c r="K75" s="2"/>
    </row>
    <row r="76" spans="1:11" x14ac:dyDescent="0.25">
      <c r="A76" s="2"/>
      <c r="B76" s="2"/>
      <c r="C76" s="12"/>
      <c r="D76" s="12"/>
      <c r="E76" s="2"/>
      <c r="F76" s="2"/>
      <c r="G76" s="18"/>
      <c r="I76" s="5"/>
      <c r="J76" s="2"/>
      <c r="K76" s="2"/>
    </row>
    <row r="77" spans="1:11" x14ac:dyDescent="0.25">
      <c r="A77" s="2"/>
      <c r="B77" s="12"/>
      <c r="C77" s="12"/>
      <c r="D77" s="12"/>
      <c r="E77" s="2"/>
      <c r="F77" s="2"/>
      <c r="G77" s="18"/>
      <c r="I77" s="5"/>
      <c r="J77" s="2"/>
      <c r="K77" s="2"/>
    </row>
    <row r="78" spans="1:11" x14ac:dyDescent="0.25">
      <c r="A78" s="2"/>
      <c r="B78" s="12"/>
      <c r="C78" s="12"/>
      <c r="D78" s="12"/>
      <c r="E78" s="2"/>
      <c r="F78" s="2"/>
      <c r="G78" s="18"/>
      <c r="I78" s="5"/>
      <c r="J78" s="2"/>
      <c r="K78" s="2"/>
    </row>
    <row r="79" spans="1:11" x14ac:dyDescent="0.25">
      <c r="A79" s="2"/>
      <c r="B79" s="2"/>
      <c r="C79" s="12"/>
      <c r="D79" s="12"/>
      <c r="E79" s="2"/>
      <c r="F79" s="2"/>
      <c r="G79" s="18"/>
      <c r="I79" s="5"/>
      <c r="J79" s="2"/>
      <c r="K79" s="2"/>
    </row>
    <row r="80" spans="1:11" x14ac:dyDescent="0.25">
      <c r="A80" s="2"/>
      <c r="B80" s="2"/>
      <c r="C80" s="12"/>
      <c r="D80" s="12"/>
      <c r="E80" s="2"/>
      <c r="F80" s="2"/>
      <c r="G80" s="18"/>
      <c r="I80" s="5"/>
      <c r="J80" s="2"/>
      <c r="K80" s="2"/>
    </row>
    <row r="81" spans="1:11" x14ac:dyDescent="0.25">
      <c r="A81" s="2"/>
      <c r="B81" s="2"/>
      <c r="C81" s="12"/>
      <c r="D81" s="12"/>
      <c r="E81" s="2"/>
      <c r="F81" s="2"/>
      <c r="G81" s="18"/>
      <c r="I81" s="5"/>
      <c r="J81" s="2"/>
      <c r="K81" s="2"/>
    </row>
    <row r="82" spans="1:11" x14ac:dyDescent="0.25">
      <c r="A82" s="2"/>
      <c r="B82" s="12"/>
      <c r="C82" s="12"/>
      <c r="D82" s="12"/>
      <c r="E82" s="2"/>
      <c r="F82" s="2"/>
      <c r="G82" s="18"/>
      <c r="I82" s="5"/>
      <c r="J82" s="2"/>
      <c r="K82" s="2"/>
    </row>
    <row r="83" spans="1:11" x14ac:dyDescent="0.25">
      <c r="A83" s="2"/>
      <c r="B83" s="12"/>
      <c r="C83" s="12"/>
      <c r="D83" s="12"/>
      <c r="E83" s="2"/>
      <c r="F83" s="2"/>
      <c r="G83" s="18"/>
      <c r="I83" s="5"/>
      <c r="J83" s="2"/>
      <c r="K83" s="2"/>
    </row>
    <row r="84" spans="1:11" x14ac:dyDescent="0.25">
      <c r="A84" s="2"/>
      <c r="B84" s="12"/>
      <c r="C84" s="12"/>
      <c r="D84" s="12"/>
      <c r="E84" s="2"/>
      <c r="F84" s="2"/>
      <c r="G84" s="18"/>
      <c r="I84" s="5"/>
      <c r="J84" s="2"/>
      <c r="K84" s="2"/>
    </row>
    <row r="85" spans="1:11" x14ac:dyDescent="0.25">
      <c r="A85" s="2"/>
      <c r="B85" s="2"/>
      <c r="C85" s="12"/>
      <c r="D85" s="12"/>
      <c r="E85" s="2"/>
      <c r="F85" s="2"/>
      <c r="G85" s="18"/>
      <c r="I85" s="5"/>
      <c r="J85" s="2"/>
      <c r="K85" s="2"/>
    </row>
    <row r="86" spans="1:11" x14ac:dyDescent="0.25">
      <c r="A86" s="2"/>
      <c r="B86" s="2"/>
      <c r="C86" s="12"/>
      <c r="D86" s="12"/>
      <c r="E86" s="2"/>
      <c r="F86" s="2"/>
      <c r="G86" s="18"/>
      <c r="I86" s="5"/>
      <c r="J86" s="2"/>
      <c r="K86" s="2"/>
    </row>
    <row r="87" spans="1:11" x14ac:dyDescent="0.25">
      <c r="A87" s="2"/>
      <c r="B87" s="2"/>
      <c r="C87" s="12"/>
      <c r="D87" s="12"/>
      <c r="E87" s="2"/>
      <c r="F87" s="2"/>
      <c r="G87" s="18"/>
      <c r="I87" s="5"/>
      <c r="J87" s="2"/>
      <c r="K87" s="2"/>
    </row>
    <row r="88" spans="1:11" x14ac:dyDescent="0.25">
      <c r="A88" s="2"/>
      <c r="B88" s="2"/>
      <c r="C88" s="12"/>
      <c r="D88" s="12"/>
      <c r="E88" s="2"/>
      <c r="F88" s="2"/>
      <c r="G88" s="18"/>
      <c r="I88" s="5"/>
      <c r="J88" s="2"/>
      <c r="K88" s="2"/>
    </row>
    <row r="89" spans="1:11" x14ac:dyDescent="0.25">
      <c r="A89" s="2"/>
      <c r="B89" s="2"/>
      <c r="C89" s="12"/>
      <c r="D89" s="12"/>
      <c r="E89" s="2"/>
      <c r="F89" s="2"/>
      <c r="G89" s="19"/>
      <c r="I89" s="5"/>
      <c r="J89" s="2"/>
      <c r="K89" s="2"/>
    </row>
    <row r="90" spans="1:11" x14ac:dyDescent="0.25">
      <c r="A90" s="2"/>
      <c r="B90" s="12"/>
      <c r="C90" s="12"/>
      <c r="D90" s="12"/>
      <c r="E90" s="2"/>
      <c r="F90" s="2"/>
      <c r="G90" s="19"/>
      <c r="I90" s="5"/>
      <c r="J90" s="2"/>
      <c r="K90" s="2"/>
    </row>
    <row r="91" spans="1:11" x14ac:dyDescent="0.25">
      <c r="A91" s="2"/>
      <c r="B91" s="12"/>
      <c r="C91" s="12"/>
      <c r="D91" s="12"/>
      <c r="E91" s="2"/>
      <c r="F91" s="2"/>
      <c r="G91" s="19"/>
      <c r="I91" s="5"/>
      <c r="J91" s="2"/>
      <c r="K91" s="2"/>
    </row>
    <row r="92" spans="1:11" x14ac:dyDescent="0.25">
      <c r="A92" s="2"/>
      <c r="B92" s="2"/>
      <c r="C92" s="12"/>
      <c r="D92" s="12"/>
      <c r="E92" s="2"/>
      <c r="F92" s="2"/>
      <c r="G92" s="19"/>
      <c r="I92" s="5"/>
      <c r="J92" s="2"/>
      <c r="K92" s="2"/>
    </row>
    <row r="93" spans="1:11" x14ac:dyDescent="0.25">
      <c r="A93" s="2"/>
      <c r="B93" s="2"/>
      <c r="C93" s="12"/>
      <c r="D93" s="12"/>
      <c r="E93" s="2"/>
      <c r="F93" s="2"/>
      <c r="G93" s="19"/>
      <c r="I93" s="5"/>
      <c r="J93" s="2"/>
      <c r="K93" s="2"/>
    </row>
    <row r="94" spans="1:11" x14ac:dyDescent="0.25">
      <c r="A94" s="2"/>
      <c r="B94" s="2"/>
      <c r="C94" s="12"/>
      <c r="D94" s="12"/>
      <c r="E94" s="2"/>
      <c r="F94" s="2"/>
      <c r="G94" s="19"/>
      <c r="I94" s="5"/>
      <c r="J94" s="2"/>
      <c r="K94" s="2"/>
    </row>
    <row r="95" spans="1:11" x14ac:dyDescent="0.25">
      <c r="A95" s="2"/>
      <c r="B95" s="12"/>
      <c r="C95" s="12"/>
      <c r="D95" s="12"/>
      <c r="E95" s="2"/>
      <c r="F95" s="2"/>
      <c r="G95" s="19"/>
      <c r="I95" s="5"/>
      <c r="J95" s="2"/>
      <c r="K95" s="2"/>
    </row>
    <row r="96" spans="1:11" x14ac:dyDescent="0.25">
      <c r="A96" s="2"/>
      <c r="B96" s="12"/>
      <c r="C96" s="12"/>
      <c r="D96" s="12"/>
      <c r="E96" s="2"/>
      <c r="F96" s="2"/>
      <c r="G96" s="19"/>
      <c r="I96" s="5"/>
      <c r="J96" s="2"/>
      <c r="K96" s="2"/>
    </row>
    <row r="97" spans="1:11" x14ac:dyDescent="0.25">
      <c r="A97" s="2"/>
      <c r="B97" s="2"/>
      <c r="C97" s="12"/>
      <c r="D97" s="12"/>
      <c r="E97" s="2"/>
      <c r="F97" s="2"/>
      <c r="G97" s="19"/>
      <c r="I97" s="5"/>
      <c r="J97" s="2"/>
      <c r="K97" s="2"/>
    </row>
    <row r="98" spans="1:11" x14ac:dyDescent="0.25">
      <c r="A98" s="2"/>
      <c r="B98" s="2"/>
      <c r="C98" s="12"/>
      <c r="D98" s="12"/>
      <c r="E98" s="2"/>
      <c r="F98" s="2"/>
      <c r="G98" s="19"/>
      <c r="I98" s="5"/>
      <c r="J98" s="2"/>
      <c r="K98" s="2"/>
    </row>
    <row r="99" spans="1:11" x14ac:dyDescent="0.25">
      <c r="A99" s="2"/>
      <c r="B99" s="12"/>
      <c r="C99" s="12"/>
      <c r="D99" s="12"/>
      <c r="E99" s="2"/>
      <c r="F99" s="2"/>
      <c r="G99" s="19"/>
      <c r="I99" s="5"/>
      <c r="J99" s="2"/>
      <c r="K99" s="2"/>
    </row>
    <row r="100" spans="1:11" x14ac:dyDescent="0.25">
      <c r="A100" s="2"/>
      <c r="B100" s="2"/>
      <c r="C100" s="12"/>
      <c r="D100" s="12"/>
      <c r="E100" s="2"/>
      <c r="F100" s="2"/>
      <c r="G100" s="19"/>
      <c r="I100" s="5"/>
      <c r="J100" s="2"/>
      <c r="K100" s="2"/>
    </row>
    <row r="101" spans="1:11" x14ac:dyDescent="0.25">
      <c r="A101" s="2"/>
      <c r="B101" s="12"/>
      <c r="C101" s="12"/>
      <c r="D101" s="12"/>
      <c r="E101" s="2"/>
      <c r="F101" s="2"/>
      <c r="G101" s="19"/>
      <c r="I101" s="5"/>
      <c r="J101" s="2"/>
      <c r="K101" s="2"/>
    </row>
    <row r="102" spans="1:11" x14ac:dyDescent="0.25">
      <c r="A102" s="2"/>
      <c r="B102" s="12"/>
      <c r="C102" s="12"/>
      <c r="D102" s="12"/>
      <c r="E102" s="2"/>
      <c r="F102" s="2"/>
      <c r="G102" s="19"/>
      <c r="I102" s="5"/>
      <c r="J102" s="2"/>
      <c r="K102" s="2"/>
    </row>
    <row r="103" spans="1:11" x14ac:dyDescent="0.25">
      <c r="A103" s="2"/>
      <c r="B103" s="2"/>
      <c r="C103" s="12"/>
      <c r="D103" s="12"/>
      <c r="E103" s="2"/>
      <c r="F103" s="2"/>
      <c r="G103" s="19"/>
      <c r="I103" s="5"/>
      <c r="J103" s="2"/>
      <c r="K103" s="2"/>
    </row>
    <row r="104" spans="1:11" x14ac:dyDescent="0.25">
      <c r="A104" s="2"/>
      <c r="B104" s="2"/>
      <c r="C104" s="12"/>
      <c r="D104" s="12"/>
      <c r="E104" s="2"/>
      <c r="F104" s="2"/>
      <c r="G104" s="19"/>
      <c r="I104" s="5"/>
      <c r="J104" s="2"/>
      <c r="K104" s="2"/>
    </row>
    <row r="105" spans="1:11" x14ac:dyDescent="0.25">
      <c r="A105" s="2"/>
      <c r="B105" s="2"/>
      <c r="C105" s="12"/>
      <c r="D105" s="12"/>
      <c r="E105" s="2"/>
      <c r="F105" s="2"/>
      <c r="G105" s="19"/>
      <c r="I105" s="5"/>
      <c r="J105" s="2"/>
      <c r="K105" s="2"/>
    </row>
    <row r="106" spans="1:11" x14ac:dyDescent="0.25">
      <c r="A106" s="2"/>
      <c r="B106" s="12"/>
      <c r="C106" s="12"/>
      <c r="D106" s="12"/>
      <c r="E106" s="2"/>
      <c r="F106" s="2"/>
      <c r="G106" s="19"/>
      <c r="I106" s="5"/>
      <c r="J106" s="2"/>
      <c r="K106" s="2"/>
    </row>
    <row r="107" spans="1:11" x14ac:dyDescent="0.25">
      <c r="A107" s="2"/>
      <c r="B107" s="12"/>
      <c r="C107" s="12"/>
      <c r="D107" s="12"/>
      <c r="E107" s="2"/>
      <c r="F107" s="2"/>
      <c r="G107" s="19"/>
      <c r="I107" s="5"/>
      <c r="J107" s="2"/>
      <c r="K107" s="2"/>
    </row>
    <row r="108" spans="1:11" x14ac:dyDescent="0.25">
      <c r="A108" s="2"/>
      <c r="B108" s="2"/>
      <c r="C108" s="12"/>
      <c r="D108" s="12"/>
      <c r="E108" s="2"/>
      <c r="F108" s="2"/>
      <c r="G108" s="20"/>
      <c r="I108" s="5"/>
      <c r="J108" s="2"/>
      <c r="K108" s="2"/>
    </row>
    <row r="109" spans="1:11" x14ac:dyDescent="0.25">
      <c r="A109" s="2"/>
      <c r="B109" s="2"/>
      <c r="C109" s="12"/>
      <c r="D109" s="12"/>
      <c r="E109" s="2"/>
      <c r="F109" s="2"/>
      <c r="G109" s="20"/>
      <c r="I109" s="5"/>
      <c r="J109" s="2"/>
      <c r="K109" s="2"/>
    </row>
    <row r="110" spans="1:11" x14ac:dyDescent="0.25">
      <c r="A110" s="2"/>
      <c r="B110" s="2"/>
      <c r="C110" s="12"/>
      <c r="D110" s="12"/>
      <c r="E110" s="2"/>
      <c r="F110" s="2"/>
      <c r="G110" s="20"/>
      <c r="I110" s="5"/>
      <c r="J110" s="2"/>
      <c r="K110" s="2"/>
    </row>
    <row r="111" spans="1:11" x14ac:dyDescent="0.25">
      <c r="A111" s="2"/>
      <c r="B111" s="12"/>
      <c r="C111" s="12"/>
      <c r="D111" s="12"/>
      <c r="E111" s="2"/>
      <c r="F111" s="2"/>
      <c r="G111" s="20"/>
      <c r="I111" s="5"/>
      <c r="J111" s="2"/>
      <c r="K111" s="2"/>
    </row>
    <row r="112" spans="1:11" x14ac:dyDescent="0.25">
      <c r="A112" s="2"/>
      <c r="B112" s="12"/>
      <c r="C112" s="12"/>
      <c r="D112" s="12"/>
      <c r="E112" s="2"/>
      <c r="F112" s="2"/>
      <c r="G112" s="20"/>
      <c r="I112" s="5"/>
      <c r="J112" s="2"/>
      <c r="K112" s="2"/>
    </row>
    <row r="113" spans="1:11" x14ac:dyDescent="0.25">
      <c r="A113" s="2"/>
      <c r="B113" s="2"/>
      <c r="C113" s="12"/>
      <c r="D113" s="12"/>
      <c r="E113" s="2"/>
      <c r="F113" s="2"/>
      <c r="G113" s="20"/>
      <c r="I113" s="5"/>
      <c r="J113" s="2"/>
      <c r="K113" s="2"/>
    </row>
    <row r="114" spans="1:11" x14ac:dyDescent="0.25">
      <c r="A114" s="2"/>
      <c r="B114" s="2"/>
      <c r="C114" s="12"/>
      <c r="D114" s="12"/>
      <c r="E114" s="2"/>
      <c r="F114" s="2"/>
      <c r="G114" s="20"/>
      <c r="I114" s="5"/>
      <c r="J114" s="2"/>
      <c r="K114" s="2"/>
    </row>
    <row r="115" spans="1:11" x14ac:dyDescent="0.25">
      <c r="A115" s="2"/>
      <c r="B115" s="2"/>
      <c r="C115" s="12"/>
      <c r="D115" s="12"/>
      <c r="E115" s="2"/>
      <c r="F115" s="2"/>
      <c r="G115" s="20"/>
      <c r="I115" s="5"/>
      <c r="J115" s="2"/>
      <c r="K115" s="2"/>
    </row>
    <row r="116" spans="1:11" x14ac:dyDescent="0.25">
      <c r="A116" s="2"/>
      <c r="B116" s="2"/>
      <c r="C116" s="12"/>
      <c r="D116" s="12"/>
      <c r="E116" s="2"/>
      <c r="F116" s="2"/>
      <c r="G116" s="20"/>
      <c r="I116" s="5"/>
      <c r="J116" s="2"/>
      <c r="K116" s="2"/>
    </row>
    <row r="117" spans="1:11" x14ac:dyDescent="0.25">
      <c r="A117" s="2"/>
      <c r="B117" s="12"/>
      <c r="C117" s="12"/>
      <c r="D117" s="12"/>
      <c r="E117" s="2"/>
      <c r="F117" s="2"/>
      <c r="G117" s="20"/>
      <c r="I117" s="5"/>
      <c r="J117" s="2"/>
      <c r="K117" s="2"/>
    </row>
    <row r="118" spans="1:11" x14ac:dyDescent="0.25">
      <c r="A118" s="2"/>
      <c r="B118" s="12"/>
      <c r="C118" s="12"/>
      <c r="D118" s="12"/>
      <c r="E118" s="2"/>
      <c r="F118" s="2"/>
      <c r="G118" s="20"/>
      <c r="I118" s="5"/>
      <c r="J118" s="2"/>
      <c r="K118" s="2"/>
    </row>
    <row r="119" spans="1:11" x14ac:dyDescent="0.25">
      <c r="A119" s="2"/>
      <c r="B119" s="2"/>
      <c r="C119" s="12"/>
      <c r="D119" s="12"/>
      <c r="E119" s="2"/>
      <c r="F119" s="2"/>
      <c r="G119" s="20"/>
      <c r="I119" s="5"/>
      <c r="J119" s="2"/>
      <c r="K119" s="2"/>
    </row>
    <row r="120" spans="1:11" x14ac:dyDescent="0.25">
      <c r="A120" s="2"/>
      <c r="B120" s="2"/>
      <c r="C120" s="12"/>
      <c r="D120" s="12"/>
      <c r="E120" s="2"/>
      <c r="F120" s="2"/>
      <c r="G120" s="20"/>
      <c r="I120" s="5"/>
      <c r="J120" s="2"/>
      <c r="K120" s="2"/>
    </row>
    <row r="121" spans="1:11" x14ac:dyDescent="0.25">
      <c r="A121" s="2"/>
      <c r="B121" s="2"/>
      <c r="C121" s="12"/>
      <c r="D121" s="12"/>
      <c r="E121" s="2"/>
      <c r="F121" s="2"/>
      <c r="G121" s="20"/>
      <c r="I121" s="5"/>
      <c r="J121" s="2"/>
      <c r="K121" s="2"/>
    </row>
    <row r="122" spans="1:11" x14ac:dyDescent="0.25">
      <c r="A122" s="2"/>
      <c r="B122" s="12"/>
      <c r="C122" s="12"/>
      <c r="D122" s="12"/>
      <c r="E122" s="2"/>
      <c r="F122" s="2"/>
      <c r="G122" s="20"/>
      <c r="I122" s="5"/>
      <c r="J122" s="2"/>
      <c r="K122" s="2"/>
    </row>
    <row r="123" spans="1:11" x14ac:dyDescent="0.25">
      <c r="A123" s="2"/>
      <c r="B123" s="12"/>
      <c r="C123" s="12"/>
      <c r="D123" s="12"/>
      <c r="E123" s="2"/>
      <c r="F123" s="2"/>
      <c r="G123" s="20"/>
      <c r="I123" s="5"/>
      <c r="J123" s="2"/>
      <c r="K123" s="2"/>
    </row>
    <row r="124" spans="1:11" x14ac:dyDescent="0.25">
      <c r="A124" s="2"/>
      <c r="B124" s="2"/>
      <c r="C124" s="12"/>
      <c r="D124" s="12"/>
      <c r="E124" s="2"/>
      <c r="F124" s="2"/>
      <c r="G124" s="20"/>
      <c r="I124" s="5"/>
      <c r="J124" s="2"/>
      <c r="K124" s="2"/>
    </row>
    <row r="125" spans="1:11" x14ac:dyDescent="0.25">
      <c r="A125" s="2"/>
      <c r="B125" s="2"/>
      <c r="C125" s="12"/>
      <c r="D125" s="12"/>
      <c r="E125" s="2"/>
      <c r="F125" s="2"/>
      <c r="G125" s="20"/>
      <c r="I125" s="5"/>
      <c r="J125" s="2"/>
      <c r="K125" s="2"/>
    </row>
    <row r="126" spans="1:11" x14ac:dyDescent="0.25">
      <c r="A126" s="2"/>
      <c r="B126" s="2"/>
      <c r="C126" s="12"/>
      <c r="D126" s="12"/>
      <c r="E126" s="2"/>
      <c r="F126" s="2"/>
      <c r="G126" s="20"/>
      <c r="I126" s="5"/>
      <c r="J126" s="2"/>
      <c r="K126" s="2"/>
    </row>
    <row r="127" spans="1:11" x14ac:dyDescent="0.25">
      <c r="A127" s="2"/>
      <c r="B127" s="2"/>
      <c r="C127" s="12"/>
      <c r="D127" s="12"/>
      <c r="E127" s="2"/>
      <c r="F127" s="2"/>
      <c r="G127" s="18"/>
      <c r="I127" s="5"/>
      <c r="J127" s="2"/>
      <c r="K127" s="2"/>
    </row>
    <row r="128" spans="1:11" x14ac:dyDescent="0.25">
      <c r="A128" s="2"/>
      <c r="B128" s="2"/>
      <c r="C128" s="12"/>
      <c r="D128" s="12"/>
      <c r="E128" s="2"/>
      <c r="F128" s="2"/>
      <c r="G128" s="18"/>
      <c r="I128" s="5"/>
      <c r="J128" s="2"/>
      <c r="K128" s="2"/>
    </row>
    <row r="129" spans="1:11" x14ac:dyDescent="0.25">
      <c r="A129" s="2"/>
      <c r="B129" s="12"/>
      <c r="C129" s="12"/>
      <c r="D129" s="12"/>
      <c r="E129" s="2"/>
      <c r="F129" s="2"/>
      <c r="G129" s="18"/>
      <c r="I129" s="5"/>
      <c r="J129" s="2"/>
      <c r="K129" s="2"/>
    </row>
    <row r="130" spans="1:11" x14ac:dyDescent="0.25">
      <c r="A130" s="2"/>
      <c r="B130" s="12"/>
      <c r="C130" s="12"/>
      <c r="D130" s="12"/>
      <c r="E130" s="2"/>
      <c r="F130" s="2"/>
      <c r="G130" s="18"/>
      <c r="I130" s="5"/>
      <c r="J130" s="2"/>
      <c r="K130" s="2"/>
    </row>
    <row r="131" spans="1:11" x14ac:dyDescent="0.25">
      <c r="A131" s="2"/>
      <c r="B131" s="2"/>
      <c r="C131" s="12"/>
      <c r="D131" s="12"/>
      <c r="E131" s="2"/>
      <c r="F131" s="2"/>
      <c r="G131" s="18"/>
      <c r="I131" s="5"/>
      <c r="J131" s="2"/>
      <c r="K131" s="2"/>
    </row>
    <row r="132" spans="1:11" x14ac:dyDescent="0.25">
      <c r="A132" s="2"/>
      <c r="B132" s="2"/>
      <c r="C132" s="12"/>
      <c r="D132" s="12"/>
      <c r="E132" s="2"/>
      <c r="F132" s="2"/>
      <c r="G132" s="18"/>
      <c r="I132" s="5"/>
      <c r="J132" s="2"/>
      <c r="K132" s="2"/>
    </row>
    <row r="133" spans="1:11" x14ac:dyDescent="0.25">
      <c r="A133" s="2"/>
      <c r="B133" s="2"/>
      <c r="C133" s="12"/>
      <c r="D133" s="12"/>
      <c r="E133" s="2"/>
      <c r="F133" s="2"/>
      <c r="G133" s="20"/>
      <c r="I133" s="5"/>
      <c r="J133" s="2"/>
      <c r="K133" s="2"/>
    </row>
    <row r="134" spans="1:11" x14ac:dyDescent="0.25">
      <c r="A134" s="2"/>
      <c r="B134" s="12"/>
      <c r="C134" s="12"/>
      <c r="D134" s="12"/>
      <c r="E134" s="2"/>
      <c r="F134" s="2"/>
      <c r="G134" s="20"/>
      <c r="I134" s="5"/>
      <c r="J134" s="2"/>
      <c r="K134" s="2"/>
    </row>
    <row r="135" spans="1:11" x14ac:dyDescent="0.25">
      <c r="A135" s="2"/>
      <c r="B135" s="12"/>
      <c r="C135" s="12"/>
      <c r="D135" s="12"/>
      <c r="E135" s="2"/>
      <c r="F135" s="2"/>
      <c r="G135" s="20"/>
      <c r="I135" s="5"/>
      <c r="J135" s="2"/>
      <c r="K135" s="2"/>
    </row>
    <row r="136" spans="1:11" x14ac:dyDescent="0.25">
      <c r="A136" s="2"/>
      <c r="B136" s="2"/>
      <c r="C136" s="12"/>
      <c r="D136" s="12"/>
      <c r="E136" s="2"/>
      <c r="F136" s="2"/>
      <c r="G136" s="20"/>
      <c r="I136" s="5"/>
      <c r="J136" s="2"/>
      <c r="K136" s="2"/>
    </row>
    <row r="137" spans="1:11" x14ac:dyDescent="0.25">
      <c r="A137" s="2"/>
      <c r="B137" s="2"/>
      <c r="C137" s="12"/>
      <c r="D137" s="12"/>
      <c r="E137" s="2"/>
      <c r="F137" s="2"/>
      <c r="G137" s="20"/>
      <c r="I137" s="5"/>
      <c r="J137" s="2"/>
      <c r="K137" s="2"/>
    </row>
    <row r="138" spans="1:11" x14ac:dyDescent="0.25">
      <c r="A138" s="2"/>
      <c r="B138" s="2"/>
      <c r="C138" s="12"/>
      <c r="D138" s="12"/>
      <c r="E138" s="2"/>
      <c r="F138" s="2"/>
      <c r="G138" s="20"/>
      <c r="I138" s="5"/>
      <c r="J138" s="2"/>
      <c r="K138" s="2"/>
    </row>
    <row r="139" spans="1:11" x14ac:dyDescent="0.25">
      <c r="A139" s="2"/>
      <c r="B139" s="12"/>
      <c r="C139" s="12"/>
      <c r="D139" s="12"/>
      <c r="E139" s="2"/>
      <c r="F139" s="2"/>
      <c r="G139" s="20"/>
      <c r="I139" s="5"/>
      <c r="J139" s="2"/>
      <c r="K139" s="2"/>
    </row>
    <row r="140" spans="1:11" x14ac:dyDescent="0.25">
      <c r="A140" s="2"/>
      <c r="B140" s="12"/>
      <c r="C140" s="12"/>
      <c r="D140" s="12"/>
      <c r="E140" s="2"/>
      <c r="F140" s="2"/>
      <c r="G140" s="20"/>
      <c r="I140" s="5"/>
      <c r="J140" s="2"/>
      <c r="K140" s="2"/>
    </row>
    <row r="141" spans="1:11" x14ac:dyDescent="0.25">
      <c r="A141" s="2"/>
      <c r="B141" s="2"/>
      <c r="C141" s="12"/>
      <c r="D141" s="12"/>
      <c r="E141" s="2"/>
      <c r="F141" s="2"/>
      <c r="G141" s="18"/>
      <c r="I141" s="5"/>
      <c r="J141" s="2"/>
      <c r="K141" s="2"/>
    </row>
    <row r="142" spans="1:11" x14ac:dyDescent="0.25">
      <c r="A142" s="2"/>
      <c r="B142" s="2"/>
      <c r="C142" s="12"/>
      <c r="D142" s="12"/>
      <c r="E142" s="2"/>
      <c r="F142" s="2"/>
      <c r="G142" s="18"/>
      <c r="I142" s="5"/>
      <c r="J142" s="2"/>
      <c r="K142" s="2"/>
    </row>
    <row r="143" spans="1:11" x14ac:dyDescent="0.25">
      <c r="A143" s="2"/>
      <c r="B143" s="2"/>
      <c r="C143" s="12"/>
      <c r="D143" s="12"/>
      <c r="E143" s="2"/>
      <c r="F143" s="2"/>
      <c r="G143" s="18"/>
      <c r="I143" s="5"/>
      <c r="J143" s="2"/>
      <c r="K143" s="2"/>
    </row>
    <row r="144" spans="1:11" x14ac:dyDescent="0.25">
      <c r="A144" s="2"/>
      <c r="B144" s="2"/>
      <c r="C144" s="12"/>
      <c r="D144" s="12"/>
      <c r="E144" s="2"/>
      <c r="F144" s="2"/>
      <c r="G144" s="18"/>
      <c r="I144" s="5"/>
      <c r="J144" s="2"/>
      <c r="K144" s="2"/>
    </row>
    <row r="145" spans="1:11" x14ac:dyDescent="0.25">
      <c r="A145" s="2"/>
      <c r="B145" s="12"/>
      <c r="C145" s="12"/>
      <c r="D145" s="12"/>
      <c r="E145" s="2"/>
      <c r="F145" s="2"/>
      <c r="G145" s="18"/>
      <c r="I145" s="5"/>
      <c r="J145" s="2"/>
      <c r="K145" s="2"/>
    </row>
    <row r="146" spans="1:11" x14ac:dyDescent="0.25">
      <c r="A146" s="2"/>
      <c r="B146" s="12"/>
      <c r="C146" s="12"/>
      <c r="D146" s="12"/>
      <c r="E146" s="2"/>
      <c r="F146" s="2"/>
      <c r="G146" s="18"/>
      <c r="I146" s="5"/>
      <c r="J146" s="2"/>
      <c r="K146" s="2"/>
    </row>
    <row r="147" spans="1:11" x14ac:dyDescent="0.25">
      <c r="A147" s="2"/>
      <c r="B147" s="2"/>
      <c r="C147" s="12"/>
      <c r="D147" s="12"/>
      <c r="E147" s="2"/>
      <c r="F147" s="2"/>
      <c r="G147" s="18"/>
      <c r="I147" s="5"/>
      <c r="J147" s="2"/>
      <c r="K147" s="2"/>
    </row>
    <row r="148" spans="1:11" x14ac:dyDescent="0.25">
      <c r="A148" s="2"/>
      <c r="B148" s="2"/>
      <c r="C148" s="12"/>
      <c r="D148" s="12"/>
      <c r="E148" s="2"/>
      <c r="F148" s="2"/>
      <c r="G148" s="18"/>
      <c r="I148" s="5"/>
      <c r="J148" s="2"/>
      <c r="K148" s="2"/>
    </row>
    <row r="149" spans="1:11" x14ac:dyDescent="0.25">
      <c r="A149" s="2"/>
      <c r="B149" s="2"/>
      <c r="C149" s="12"/>
      <c r="D149" s="12"/>
      <c r="E149" s="2"/>
      <c r="F149" s="2"/>
      <c r="G149" s="18"/>
      <c r="I149" s="5"/>
      <c r="J149" s="2"/>
      <c r="K149" s="2"/>
    </row>
    <row r="150" spans="1:11" x14ac:dyDescent="0.25">
      <c r="A150" s="2"/>
      <c r="B150" s="12"/>
      <c r="C150" s="12"/>
      <c r="D150" s="12"/>
      <c r="E150" s="2"/>
      <c r="F150" s="2"/>
      <c r="G150" s="20"/>
      <c r="I150" s="5"/>
      <c r="J150" s="2"/>
      <c r="K150" s="2"/>
    </row>
    <row r="151" spans="1:11" x14ac:dyDescent="0.25">
      <c r="A151" s="2"/>
      <c r="B151" s="12"/>
      <c r="C151" s="12"/>
      <c r="D151" s="12"/>
      <c r="E151" s="2"/>
      <c r="F151" s="2"/>
      <c r="G151" s="20"/>
      <c r="I151" s="5"/>
      <c r="J151" s="2"/>
      <c r="K151" s="2"/>
    </row>
    <row r="152" spans="1:11" x14ac:dyDescent="0.25">
      <c r="A152" s="2"/>
      <c r="B152" s="2"/>
      <c r="C152" s="12"/>
      <c r="D152" s="12"/>
      <c r="E152" s="2"/>
      <c r="F152" s="2"/>
      <c r="G152" s="20"/>
      <c r="I152" s="5"/>
      <c r="J152" s="2"/>
      <c r="K152" s="2"/>
    </row>
    <row r="153" spans="1:11" x14ac:dyDescent="0.25">
      <c r="A153" s="2"/>
      <c r="B153" s="2"/>
      <c r="C153" s="12"/>
      <c r="D153" s="12"/>
      <c r="E153" s="2"/>
      <c r="F153" s="2"/>
      <c r="G153" s="20"/>
      <c r="I153" s="5"/>
      <c r="J153" s="2"/>
      <c r="K153" s="2"/>
    </row>
    <row r="154" spans="1:11" x14ac:dyDescent="0.25">
      <c r="A154" s="2"/>
      <c r="B154" s="2"/>
      <c r="C154" s="12"/>
      <c r="D154" s="12"/>
      <c r="E154" s="2"/>
      <c r="F154" s="2"/>
      <c r="G154" s="20"/>
      <c r="I154" s="5"/>
      <c r="J154" s="2"/>
      <c r="K154" s="2"/>
    </row>
    <row r="155" spans="1:11" x14ac:dyDescent="0.25">
      <c r="A155" s="2"/>
      <c r="B155" s="2"/>
      <c r="C155" s="12"/>
      <c r="D155" s="12"/>
      <c r="E155" s="2"/>
      <c r="F155" s="2"/>
      <c r="G155" s="20"/>
      <c r="I155" s="5"/>
      <c r="J155" s="2"/>
      <c r="K155" s="2"/>
    </row>
    <row r="156" spans="1:11" x14ac:dyDescent="0.25">
      <c r="A156" s="2"/>
      <c r="B156" s="12"/>
      <c r="C156" s="12"/>
      <c r="D156" s="12"/>
      <c r="E156" s="2"/>
      <c r="F156" s="2"/>
      <c r="G156" s="20"/>
      <c r="I156" s="5"/>
      <c r="J156" s="2"/>
      <c r="K156" s="2"/>
    </row>
    <row r="157" spans="1:11" x14ac:dyDescent="0.25">
      <c r="A157" s="2"/>
      <c r="B157" s="12"/>
      <c r="C157" s="12"/>
      <c r="D157" s="12"/>
      <c r="E157" s="2"/>
      <c r="F157" s="2"/>
      <c r="G157" s="20"/>
      <c r="I157" s="5"/>
      <c r="J157" s="2"/>
      <c r="K157" s="2"/>
    </row>
    <row r="158" spans="1:11" x14ac:dyDescent="0.25">
      <c r="A158" s="2"/>
      <c r="B158" s="2"/>
      <c r="C158" s="12"/>
      <c r="D158" s="12"/>
      <c r="E158" s="2"/>
      <c r="F158" s="2"/>
      <c r="G158" s="20"/>
      <c r="I158" s="5"/>
      <c r="J158" s="2"/>
      <c r="K158" s="2"/>
    </row>
    <row r="159" spans="1:11" x14ac:dyDescent="0.25">
      <c r="A159" s="2"/>
      <c r="B159" s="2"/>
      <c r="C159" s="12"/>
      <c r="D159" s="12"/>
      <c r="E159" s="2"/>
      <c r="F159" s="2"/>
      <c r="G159" s="20"/>
      <c r="I159" s="5"/>
      <c r="J159" s="2"/>
      <c r="K159" s="2"/>
    </row>
    <row r="160" spans="1:11" x14ac:dyDescent="0.25">
      <c r="A160" s="2"/>
      <c r="B160" s="2"/>
      <c r="C160" s="12"/>
      <c r="D160" s="12"/>
      <c r="E160" s="2"/>
      <c r="F160" s="2"/>
      <c r="G160" s="20"/>
      <c r="I160" s="5"/>
      <c r="J160" s="2"/>
      <c r="K160" s="2"/>
    </row>
    <row r="161" spans="1:11" x14ac:dyDescent="0.25">
      <c r="A161" s="2"/>
      <c r="B161" s="2"/>
      <c r="C161" s="12"/>
      <c r="D161" s="12"/>
      <c r="E161" s="2"/>
      <c r="F161" s="2"/>
      <c r="G161" s="20"/>
      <c r="I161" s="5"/>
      <c r="J161" s="2"/>
      <c r="K161" s="2"/>
    </row>
    <row r="162" spans="1:11" x14ac:dyDescent="0.25">
      <c r="A162" s="2"/>
      <c r="B162" s="12"/>
      <c r="C162" s="12"/>
      <c r="D162" s="12"/>
      <c r="E162" s="2"/>
      <c r="F162" s="2"/>
      <c r="G162" s="20"/>
      <c r="I162" s="5"/>
      <c r="J162" s="2"/>
      <c r="K162" s="2"/>
    </row>
    <row r="163" spans="1:11" x14ac:dyDescent="0.25">
      <c r="A163" s="2"/>
      <c r="B163" s="12"/>
      <c r="C163" s="12"/>
      <c r="D163" s="12"/>
      <c r="E163" s="2"/>
      <c r="F163" s="2"/>
      <c r="G163" s="20"/>
      <c r="I163" s="5"/>
      <c r="J163" s="2"/>
      <c r="K163" s="2"/>
    </row>
    <row r="164" spans="1:11" x14ac:dyDescent="0.25">
      <c r="A164" s="2"/>
      <c r="B164" s="2"/>
      <c r="C164" s="12"/>
      <c r="D164" s="2"/>
      <c r="E164" s="2"/>
      <c r="F164" s="2"/>
      <c r="G164" s="20"/>
      <c r="I164" s="5"/>
      <c r="J164" s="2"/>
      <c r="K164" s="2"/>
    </row>
    <row r="165" spans="1:11" x14ac:dyDescent="0.25">
      <c r="A165" s="2"/>
      <c r="B165" s="2"/>
      <c r="C165" s="12"/>
      <c r="D165" s="2"/>
      <c r="E165" s="2"/>
      <c r="F165" s="2"/>
      <c r="G165" s="20"/>
      <c r="I165" s="5"/>
      <c r="J165" s="2"/>
      <c r="K165" s="2"/>
    </row>
    <row r="166" spans="1:11" x14ac:dyDescent="0.25">
      <c r="A166" s="2"/>
      <c r="B166" s="12"/>
      <c r="C166" s="12"/>
      <c r="D166" s="2"/>
      <c r="E166" s="2"/>
      <c r="F166" s="2"/>
      <c r="G166" s="20"/>
      <c r="I166" s="5"/>
      <c r="J166" s="2"/>
      <c r="K166" s="2"/>
    </row>
    <row r="167" spans="1:11" x14ac:dyDescent="0.25">
      <c r="A167" s="2"/>
      <c r="B167" s="12"/>
      <c r="C167" s="12"/>
      <c r="D167" s="2"/>
      <c r="E167" s="2"/>
      <c r="F167" s="2"/>
      <c r="G167" s="20"/>
      <c r="I167" s="5"/>
      <c r="J167" s="2"/>
      <c r="K167" s="2"/>
    </row>
    <row r="168" spans="1:11" x14ac:dyDescent="0.25">
      <c r="A168" s="2"/>
      <c r="B168" s="2"/>
      <c r="C168" s="12"/>
      <c r="D168" s="2"/>
      <c r="E168" s="2"/>
      <c r="F168" s="2"/>
      <c r="G168" s="20"/>
      <c r="I168" s="5"/>
      <c r="J168" s="2"/>
      <c r="K168" s="2"/>
    </row>
    <row r="169" spans="1:11" x14ac:dyDescent="0.25">
      <c r="A169" s="2"/>
      <c r="B169" s="12"/>
      <c r="C169" s="12"/>
      <c r="D169" s="2"/>
      <c r="E169" s="2"/>
      <c r="F169" s="2"/>
      <c r="G169" s="20"/>
      <c r="I169" s="5"/>
      <c r="J169" s="2"/>
      <c r="K169" s="2"/>
    </row>
    <row r="170" spans="1:11" x14ac:dyDescent="0.25">
      <c r="A170" s="2"/>
      <c r="B170" s="2"/>
      <c r="C170" s="12"/>
      <c r="D170" s="12"/>
      <c r="E170" s="2"/>
      <c r="F170" s="2"/>
      <c r="G170" s="19"/>
      <c r="I170" s="5"/>
      <c r="J170" s="2"/>
      <c r="K170" s="2"/>
    </row>
    <row r="171" spans="1:11" x14ac:dyDescent="0.25">
      <c r="A171" s="2"/>
      <c r="B171" s="2"/>
      <c r="C171" s="12"/>
      <c r="D171" s="12"/>
      <c r="E171" s="2"/>
      <c r="F171" s="2"/>
      <c r="G171" s="19"/>
      <c r="I171" s="5"/>
      <c r="J171" s="2"/>
      <c r="K171" s="2"/>
    </row>
    <row r="172" spans="1:11" x14ac:dyDescent="0.25">
      <c r="A172" s="2"/>
      <c r="B172" s="2"/>
      <c r="C172" s="12"/>
      <c r="D172" s="12"/>
      <c r="E172" s="2"/>
      <c r="F172" s="2"/>
      <c r="G172" s="19"/>
      <c r="I172" s="5"/>
      <c r="J172" s="2"/>
      <c r="K172" s="2"/>
    </row>
    <row r="173" spans="1:11" x14ac:dyDescent="0.25">
      <c r="A173" s="2"/>
      <c r="B173" s="12"/>
      <c r="C173" s="12"/>
      <c r="D173" s="12"/>
      <c r="E173" s="2"/>
      <c r="F173" s="2"/>
      <c r="G173" s="19"/>
      <c r="I173" s="5"/>
      <c r="J173" s="2"/>
      <c r="K173" s="2"/>
    </row>
    <row r="174" spans="1:11" x14ac:dyDescent="0.25">
      <c r="A174" s="2"/>
      <c r="B174" s="12"/>
      <c r="C174" s="12"/>
      <c r="D174" s="12"/>
      <c r="E174" s="2"/>
      <c r="F174" s="2"/>
      <c r="G174" s="19"/>
      <c r="I174" s="5"/>
      <c r="J174" s="2"/>
      <c r="K174" s="2"/>
    </row>
    <row r="175" spans="1:11" x14ac:dyDescent="0.25">
      <c r="A175" s="2"/>
      <c r="B175" s="2"/>
      <c r="C175" s="12"/>
      <c r="D175" s="12"/>
      <c r="E175" s="2"/>
      <c r="F175" s="2"/>
      <c r="G175" s="19"/>
      <c r="I175" s="5"/>
      <c r="J175" s="2"/>
      <c r="K175" s="2"/>
    </row>
    <row r="176" spans="1:11" x14ac:dyDescent="0.25">
      <c r="A176" s="2"/>
      <c r="B176" s="2"/>
      <c r="C176" s="12"/>
      <c r="D176" s="12"/>
      <c r="E176" s="2"/>
      <c r="F176" s="2"/>
      <c r="G176" s="19"/>
      <c r="I176" s="5"/>
      <c r="J176" s="2"/>
      <c r="K176" s="2"/>
    </row>
    <row r="177" spans="1:11" x14ac:dyDescent="0.25">
      <c r="A177" s="2"/>
      <c r="B177" s="2"/>
      <c r="C177" s="12"/>
      <c r="D177" s="12"/>
      <c r="E177" s="2"/>
      <c r="F177" s="2"/>
      <c r="G177" s="19"/>
      <c r="I177" s="5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J178" s="2"/>
      <c r="K178" s="2"/>
    </row>
  </sheetData>
  <mergeCells count="2">
    <mergeCell ref="A1:A3"/>
    <mergeCell ref="A4:J5"/>
  </mergeCells>
  <hyperlinks>
    <hyperlink ref="E3" r:id="rId1"/>
    <hyperlink ref="J3" r:id="rId2"/>
  </hyperlinks>
  <pageMargins left="0.48" right="0.2" top="0.74803149606299213" bottom="0.74803149606299213" header="0.31496062992125984" footer="0.31496062992125984"/>
  <pageSetup paperSize="9" orientation="landscape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2049" r:id="rId6">
          <objectPr defaultSize="0" autoPict="0" r:id="rId7">
            <anchor moveWithCells="1">
              <from>
                <xdr:col>10</xdr:col>
                <xdr:colOff>38100</xdr:colOff>
                <xdr:row>0</xdr:row>
                <xdr:rowOff>152400</xdr:rowOff>
              </from>
              <to>
                <xdr:col>13</xdr:col>
                <xdr:colOff>0</xdr:colOff>
                <xdr:row>9</xdr:row>
                <xdr:rowOff>85725</xdr:rowOff>
              </to>
            </anchor>
          </objectPr>
        </oleObject>
      </mc:Choice>
      <mc:Fallback>
        <oleObject progId="CorelDRAW.Graphic.13" shapeId="2049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pane ySplit="5" topLeftCell="A6" activePane="bottomLeft" state="frozen"/>
      <selection pane="bottomLeft" activeCell="D12" sqref="D12"/>
    </sheetView>
  </sheetViews>
  <sheetFormatPr defaultRowHeight="15" x14ac:dyDescent="0.25"/>
  <cols>
    <col min="1" max="1" width="21.85546875" customWidth="1"/>
    <col min="2" max="2" width="11.140625" customWidth="1"/>
    <col min="3" max="4" width="8.85546875" customWidth="1"/>
    <col min="5" max="5" width="6.28515625" customWidth="1"/>
    <col min="6" max="6" width="9.42578125" customWidth="1"/>
    <col min="8" max="8" width="10.5703125" customWidth="1"/>
  </cols>
  <sheetData>
    <row r="1" spans="1:12" x14ac:dyDescent="0.25">
      <c r="A1" s="89" t="s">
        <v>143</v>
      </c>
      <c r="B1" s="7" t="s">
        <v>2</v>
      </c>
      <c r="G1" s="2"/>
      <c r="H1" s="8" t="str">
        <f>'Плиты перекрытия'!I1</f>
        <v>(495) 755 94 60</v>
      </c>
    </row>
    <row r="2" spans="1:12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2" ht="14.45" customHeight="1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2" ht="32.2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2" ht="48" customHeight="1" x14ac:dyDescent="0.25">
      <c r="A5" s="26" t="s">
        <v>9</v>
      </c>
      <c r="B5" s="26" t="s">
        <v>4</v>
      </c>
      <c r="C5" s="26" t="s">
        <v>5</v>
      </c>
      <c r="D5" s="26" t="s">
        <v>6</v>
      </c>
      <c r="E5" s="26" t="s">
        <v>0</v>
      </c>
      <c r="F5" s="26" t="s">
        <v>1</v>
      </c>
      <c r="G5" s="26" t="s">
        <v>15</v>
      </c>
      <c r="H5" s="26" t="s">
        <v>379</v>
      </c>
      <c r="I5" s="16"/>
      <c r="J5" s="16"/>
      <c r="K5" s="16"/>
      <c r="L5" s="16"/>
    </row>
    <row r="6" spans="1:12" s="2" customFormat="1" x14ac:dyDescent="0.25">
      <c r="A6" s="84" t="s">
        <v>144</v>
      </c>
      <c r="B6" s="30"/>
      <c r="C6" s="30"/>
      <c r="D6" s="30"/>
      <c r="E6" s="30"/>
      <c r="F6" s="30"/>
      <c r="G6" s="85"/>
      <c r="H6" s="30"/>
    </row>
    <row r="7" spans="1:12" s="2" customFormat="1" x14ac:dyDescent="0.25">
      <c r="A7" s="29" t="s">
        <v>146</v>
      </c>
      <c r="B7" s="29">
        <v>3980</v>
      </c>
      <c r="C7" s="29">
        <v>2500</v>
      </c>
      <c r="D7" s="34">
        <v>160</v>
      </c>
      <c r="E7" s="29">
        <v>1.1499999999999999</v>
      </c>
      <c r="F7" s="29"/>
      <c r="G7" s="57"/>
      <c r="H7" s="56"/>
      <c r="K7" s="12"/>
      <c r="L7" s="12"/>
    </row>
    <row r="8" spans="1:12" s="2" customFormat="1" x14ac:dyDescent="0.25">
      <c r="A8" s="84" t="s">
        <v>145</v>
      </c>
      <c r="B8" s="30"/>
      <c r="C8" s="30"/>
      <c r="D8" s="31"/>
      <c r="E8" s="31"/>
      <c r="F8" s="30"/>
      <c r="G8" s="58"/>
      <c r="H8" s="48"/>
      <c r="K8" s="12"/>
      <c r="L8" s="12"/>
    </row>
    <row r="9" spans="1:12" s="2" customFormat="1" x14ac:dyDescent="0.25">
      <c r="A9" s="29" t="s">
        <v>147</v>
      </c>
      <c r="B9" s="29">
        <v>900</v>
      </c>
      <c r="C9" s="29">
        <v>700</v>
      </c>
      <c r="D9" s="34">
        <v>450</v>
      </c>
      <c r="E9" s="29">
        <v>0.44</v>
      </c>
      <c r="F9" s="29"/>
      <c r="G9" s="57"/>
      <c r="H9" s="56"/>
      <c r="K9" s="12"/>
      <c r="L9" s="12"/>
    </row>
    <row r="10" spans="1:12" s="2" customFormat="1" x14ac:dyDescent="0.25">
      <c r="D10" s="12"/>
      <c r="G10" s="13"/>
      <c r="H10" s="19"/>
      <c r="K10" s="12"/>
      <c r="L10" s="12"/>
    </row>
    <row r="11" spans="1:12" s="2" customFormat="1" x14ac:dyDescent="0.25">
      <c r="D11" s="12"/>
      <c r="G11" s="13"/>
      <c r="H11" s="19"/>
      <c r="K11" s="12"/>
      <c r="L11" s="12"/>
    </row>
    <row r="12" spans="1:12" s="2" customFormat="1" x14ac:dyDescent="0.25">
      <c r="D12" s="12"/>
      <c r="G12" s="13"/>
      <c r="H12" s="19"/>
      <c r="K12" s="12"/>
      <c r="L12" s="12"/>
    </row>
    <row r="13" spans="1:12" s="2" customFormat="1" x14ac:dyDescent="0.25">
      <c r="D13" s="12"/>
      <c r="E13" s="12"/>
      <c r="G13" s="13"/>
      <c r="H13" s="19"/>
      <c r="K13" s="12"/>
      <c r="L13" s="12"/>
    </row>
    <row r="14" spans="1:12" s="2" customFormat="1" x14ac:dyDescent="0.25">
      <c r="A14" s="22"/>
      <c r="D14" s="12"/>
      <c r="G14" s="13"/>
      <c r="H14" s="19"/>
      <c r="K14" s="12"/>
      <c r="L14" s="12"/>
    </row>
    <row r="15" spans="1:12" s="2" customFormat="1" x14ac:dyDescent="0.25">
      <c r="B15" s="12"/>
      <c r="C15" s="12"/>
      <c r="G15" s="13"/>
      <c r="H15" s="19"/>
      <c r="K15" s="12"/>
      <c r="L15" s="12"/>
    </row>
    <row r="16" spans="1:12" s="2" customFormat="1" x14ac:dyDescent="0.25">
      <c r="D16" s="12"/>
      <c r="G16" s="13"/>
      <c r="H16" s="19"/>
      <c r="K16" s="12"/>
      <c r="L16" s="12"/>
    </row>
    <row r="17" spans="2:12" s="2" customFormat="1" x14ac:dyDescent="0.25">
      <c r="B17" s="12"/>
      <c r="C17" s="12"/>
      <c r="D17" s="12"/>
      <c r="E17" s="12"/>
      <c r="G17" s="13"/>
      <c r="H17" s="19"/>
      <c r="K17" s="12"/>
      <c r="L17" s="12"/>
    </row>
    <row r="18" spans="2:12" s="2" customFormat="1" x14ac:dyDescent="0.25">
      <c r="D18" s="12"/>
      <c r="G18" s="13"/>
      <c r="H18" s="19"/>
      <c r="K18" s="12"/>
      <c r="L18" s="12"/>
    </row>
    <row r="19" spans="2:12" s="2" customFormat="1" x14ac:dyDescent="0.25">
      <c r="C19" s="12"/>
      <c r="D19" s="12"/>
      <c r="E19" s="12"/>
      <c r="G19" s="13"/>
      <c r="H19" s="19"/>
      <c r="K19" s="12"/>
      <c r="L19" s="12"/>
    </row>
    <row r="20" spans="2:12" x14ac:dyDescent="0.25">
      <c r="D20" s="1"/>
      <c r="E20" s="1"/>
      <c r="G20" s="10"/>
      <c r="H20" s="9"/>
      <c r="K20" s="12"/>
      <c r="L20" s="12"/>
    </row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3073" r:id="rId6">
          <objectPr defaultSize="0" autoPict="0" r:id="rId7">
            <anchor moveWithCells="1">
              <from>
                <xdr:col>9</xdr:col>
                <xdr:colOff>419100</xdr:colOff>
                <xdr:row>0</xdr:row>
                <xdr:rowOff>47625</xdr:rowOff>
              </from>
              <to>
                <xdr:col>12</xdr:col>
                <xdr:colOff>600075</xdr:colOff>
                <xdr:row>8</xdr:row>
                <xdr:rowOff>171450</xdr:rowOff>
              </to>
            </anchor>
          </objectPr>
        </oleObject>
      </mc:Choice>
      <mc:Fallback>
        <oleObject progId="CorelDRAW.Graphic.13" shapeId="307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2"/>
  <sheetViews>
    <sheetView zoomScale="85" zoomScaleNormal="85" workbookViewId="0">
      <pane ySplit="5" topLeftCell="A42" activePane="bottomLeft" state="frozen"/>
      <selection pane="bottomLeft" activeCell="C57" sqref="C57"/>
    </sheetView>
  </sheetViews>
  <sheetFormatPr defaultRowHeight="15" x14ac:dyDescent="0.25"/>
  <cols>
    <col min="1" max="1" width="27.28515625" customWidth="1"/>
    <col min="2" max="2" width="10.85546875" customWidth="1"/>
    <col min="3" max="3" width="6" customWidth="1"/>
    <col min="4" max="4" width="7.140625" customWidth="1"/>
    <col min="5" max="5" width="7" customWidth="1"/>
    <col min="6" max="6" width="6.42578125" customWidth="1"/>
    <col min="7" max="7" width="5.85546875" customWidth="1"/>
    <col min="8" max="8" width="9" style="2" customWidth="1"/>
    <col min="9" max="9" width="11" style="2" customWidth="1"/>
    <col min="10" max="10" width="9.5703125" customWidth="1"/>
  </cols>
  <sheetData>
    <row r="1" spans="1:10" x14ac:dyDescent="0.25">
      <c r="A1" s="89" t="s">
        <v>7</v>
      </c>
      <c r="B1" s="7" t="s">
        <v>2</v>
      </c>
      <c r="I1" s="8" t="s">
        <v>426</v>
      </c>
    </row>
    <row r="2" spans="1:10" x14ac:dyDescent="0.25">
      <c r="A2" s="89"/>
      <c r="B2" s="6" t="s">
        <v>425</v>
      </c>
      <c r="I2" s="8" t="s">
        <v>427</v>
      </c>
    </row>
    <row r="3" spans="1:10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0" ht="29.2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51" customHeight="1" x14ac:dyDescent="0.25">
      <c r="A5" s="25" t="s">
        <v>102</v>
      </c>
      <c r="B5" s="25" t="s">
        <v>3</v>
      </c>
      <c r="C5" s="25" t="s">
        <v>4</v>
      </c>
      <c r="D5" s="25" t="s">
        <v>5</v>
      </c>
      <c r="E5" s="25" t="s">
        <v>6</v>
      </c>
      <c r="F5" s="25" t="s">
        <v>149</v>
      </c>
      <c r="G5" s="25" t="s">
        <v>0</v>
      </c>
      <c r="H5" s="27" t="s">
        <v>1</v>
      </c>
      <c r="I5" s="28" t="s">
        <v>322</v>
      </c>
      <c r="J5" s="28" t="s">
        <v>323</v>
      </c>
    </row>
    <row r="6" spans="1:10" x14ac:dyDescent="0.25">
      <c r="A6" s="37" t="s">
        <v>150</v>
      </c>
      <c r="B6" s="38">
        <v>500</v>
      </c>
      <c r="C6" s="39">
        <v>2380</v>
      </c>
      <c r="D6" s="39">
        <v>1190</v>
      </c>
      <c r="E6" s="38">
        <v>220</v>
      </c>
      <c r="F6" s="38">
        <v>0.623</v>
      </c>
      <c r="G6" s="38">
        <v>0.90500000000000003</v>
      </c>
      <c r="H6" s="30">
        <v>23</v>
      </c>
      <c r="I6" s="32">
        <v>1961</v>
      </c>
      <c r="J6" s="40">
        <f>(1244.4*G6)+I6+50</f>
        <v>3137.1819999999998</v>
      </c>
    </row>
    <row r="7" spans="1:10" x14ac:dyDescent="0.25">
      <c r="A7" s="37" t="s">
        <v>151</v>
      </c>
      <c r="B7" s="41">
        <v>700</v>
      </c>
      <c r="C7" s="41">
        <v>2380</v>
      </c>
      <c r="D7" s="41">
        <v>1190</v>
      </c>
      <c r="E7" s="37">
        <v>220</v>
      </c>
      <c r="F7" s="37">
        <v>0.623</v>
      </c>
      <c r="G7" s="38">
        <v>0.90500000000000003</v>
      </c>
      <c r="H7" s="37">
        <v>23</v>
      </c>
      <c r="I7" s="42">
        <v>1977</v>
      </c>
      <c r="J7" s="43">
        <f t="shared" ref="J7:J10" si="0">(1244.4*G7)+I7+50</f>
        <v>3153.1819999999998</v>
      </c>
    </row>
    <row r="8" spans="1:10" x14ac:dyDescent="0.25">
      <c r="A8" s="37" t="s">
        <v>152</v>
      </c>
      <c r="B8" s="39">
        <v>900</v>
      </c>
      <c r="C8" s="39">
        <v>2380</v>
      </c>
      <c r="D8" s="39">
        <v>1190</v>
      </c>
      <c r="E8" s="38">
        <v>220</v>
      </c>
      <c r="F8" s="38">
        <v>0.623</v>
      </c>
      <c r="G8" s="38">
        <v>0.90500000000000003</v>
      </c>
      <c r="H8" s="30">
        <v>23</v>
      </c>
      <c r="I8" s="32">
        <v>2010</v>
      </c>
      <c r="J8" s="40">
        <f t="shared" si="0"/>
        <v>3186.1819999999998</v>
      </c>
    </row>
    <row r="9" spans="1:10" x14ac:dyDescent="0.25">
      <c r="A9" s="37" t="s">
        <v>153</v>
      </c>
      <c r="B9" s="37">
        <v>1000</v>
      </c>
      <c r="C9" s="41">
        <v>2380</v>
      </c>
      <c r="D9" s="41">
        <v>1190</v>
      </c>
      <c r="E9" s="37">
        <v>220</v>
      </c>
      <c r="F9" s="37">
        <v>0.623</v>
      </c>
      <c r="G9" s="38">
        <v>0.90500000000000003</v>
      </c>
      <c r="H9" s="37">
        <v>23</v>
      </c>
      <c r="I9" s="42">
        <v>2170</v>
      </c>
      <c r="J9" s="43">
        <f t="shared" si="0"/>
        <v>3346.1819999999998</v>
      </c>
    </row>
    <row r="10" spans="1:10" x14ac:dyDescent="0.25">
      <c r="A10" s="37" t="s">
        <v>154</v>
      </c>
      <c r="B10" s="38">
        <v>1300</v>
      </c>
      <c r="C10" s="39">
        <v>2380</v>
      </c>
      <c r="D10" s="39">
        <v>1190</v>
      </c>
      <c r="E10" s="38">
        <v>220</v>
      </c>
      <c r="F10" s="38">
        <v>0.623</v>
      </c>
      <c r="G10" s="38">
        <v>0.90500000000000003</v>
      </c>
      <c r="H10" s="30">
        <v>23</v>
      </c>
      <c r="I10" s="32">
        <v>2191</v>
      </c>
      <c r="J10" s="40">
        <f t="shared" si="0"/>
        <v>3367.1819999999998</v>
      </c>
    </row>
    <row r="11" spans="1:10" x14ac:dyDescent="0.25">
      <c r="A11" s="37" t="s">
        <v>155</v>
      </c>
      <c r="B11" s="37">
        <v>400</v>
      </c>
      <c r="C11" s="41">
        <v>2380</v>
      </c>
      <c r="D11" s="41">
        <v>1490</v>
      </c>
      <c r="E11" s="37">
        <v>220</v>
      </c>
      <c r="F11" s="37">
        <v>0.78</v>
      </c>
      <c r="G11" s="37">
        <v>1.19</v>
      </c>
      <c r="H11" s="37">
        <v>17</v>
      </c>
      <c r="I11" s="42">
        <v>2632</v>
      </c>
      <c r="J11" s="43">
        <f>(1244.4*G11)+I11+150</f>
        <v>4262.8360000000002</v>
      </c>
    </row>
    <row r="12" spans="1:10" x14ac:dyDescent="0.25">
      <c r="A12" s="37" t="s">
        <v>156</v>
      </c>
      <c r="B12" s="30">
        <v>500</v>
      </c>
      <c r="C12" s="31">
        <v>2380</v>
      </c>
      <c r="D12" s="31">
        <v>1490</v>
      </c>
      <c r="E12" s="30">
        <v>220</v>
      </c>
      <c r="F12" s="30">
        <v>0.78</v>
      </c>
      <c r="G12" s="30">
        <v>1.19</v>
      </c>
      <c r="H12" s="30">
        <v>17</v>
      </c>
      <c r="I12" s="32">
        <v>2649</v>
      </c>
      <c r="J12" s="40">
        <f t="shared" ref="J12:J13" si="1">(1244.4*G12)+I12+150</f>
        <v>4279.8360000000002</v>
      </c>
    </row>
    <row r="13" spans="1:10" x14ac:dyDescent="0.25">
      <c r="A13" s="37" t="s">
        <v>157</v>
      </c>
      <c r="B13" s="37">
        <v>700</v>
      </c>
      <c r="C13" s="41">
        <v>2380</v>
      </c>
      <c r="D13" s="41">
        <v>1490</v>
      </c>
      <c r="E13" s="37">
        <v>220</v>
      </c>
      <c r="F13" s="37">
        <v>0.78</v>
      </c>
      <c r="G13" s="37">
        <v>1.19</v>
      </c>
      <c r="H13" s="37">
        <v>17</v>
      </c>
      <c r="I13" s="42">
        <v>2666</v>
      </c>
      <c r="J13" s="43">
        <f t="shared" si="1"/>
        <v>4296.8360000000002</v>
      </c>
    </row>
    <row r="14" spans="1:10" x14ac:dyDescent="0.25">
      <c r="A14" s="37" t="s">
        <v>158</v>
      </c>
      <c r="B14" s="30">
        <v>800</v>
      </c>
      <c r="C14" s="31">
        <v>2380</v>
      </c>
      <c r="D14" s="31">
        <v>1490</v>
      </c>
      <c r="E14" s="30">
        <v>220</v>
      </c>
      <c r="F14" s="30">
        <v>0.78</v>
      </c>
      <c r="G14" s="30">
        <v>1.19</v>
      </c>
      <c r="H14" s="30">
        <v>17</v>
      </c>
      <c r="I14" s="32">
        <v>2732</v>
      </c>
      <c r="J14" s="40">
        <f>(1244.4*G14)+I14+200</f>
        <v>4412.8360000000002</v>
      </c>
    </row>
    <row r="15" spans="1:10" x14ac:dyDescent="0.25">
      <c r="A15" s="37" t="s">
        <v>159</v>
      </c>
      <c r="B15" s="41">
        <v>1000</v>
      </c>
      <c r="C15" s="41">
        <v>2380</v>
      </c>
      <c r="D15" s="41">
        <v>1490</v>
      </c>
      <c r="E15" s="37">
        <v>220</v>
      </c>
      <c r="F15" s="37">
        <v>0.78</v>
      </c>
      <c r="G15" s="37">
        <v>1.19</v>
      </c>
      <c r="H15" s="37">
        <v>17</v>
      </c>
      <c r="I15" s="42">
        <v>2868</v>
      </c>
      <c r="J15" s="43">
        <f>(1244.4*G15)+I15+200</f>
        <v>4548.8360000000002</v>
      </c>
    </row>
    <row r="16" spans="1:10" x14ac:dyDescent="0.25">
      <c r="A16" s="37" t="s">
        <v>160</v>
      </c>
      <c r="B16" s="31">
        <v>1200</v>
      </c>
      <c r="C16" s="31">
        <v>2380</v>
      </c>
      <c r="D16" s="31">
        <v>1490</v>
      </c>
      <c r="E16" s="30">
        <v>220</v>
      </c>
      <c r="F16" s="30">
        <v>0.78</v>
      </c>
      <c r="G16" s="30">
        <v>1.19</v>
      </c>
      <c r="H16" s="30">
        <v>17</v>
      </c>
      <c r="I16" s="32">
        <v>2972</v>
      </c>
      <c r="J16" s="40">
        <f>(1244.4*G16)+I16+300</f>
        <v>4752.8360000000002</v>
      </c>
    </row>
    <row r="17" spans="1:10" x14ac:dyDescent="0.25">
      <c r="A17" s="37" t="s">
        <v>161</v>
      </c>
      <c r="B17" s="37">
        <v>1300</v>
      </c>
      <c r="C17" s="41">
        <v>2380</v>
      </c>
      <c r="D17" s="41">
        <v>1490</v>
      </c>
      <c r="E17" s="37">
        <v>220</v>
      </c>
      <c r="F17" s="37">
        <v>0.78</v>
      </c>
      <c r="G17" s="37">
        <v>1.19</v>
      </c>
      <c r="H17" s="37">
        <v>17</v>
      </c>
      <c r="I17" s="42">
        <v>3119</v>
      </c>
      <c r="J17" s="43">
        <f>(1244.4*G17)+I17+350</f>
        <v>4949.8360000000002</v>
      </c>
    </row>
    <row r="18" spans="1:10" x14ac:dyDescent="0.25">
      <c r="A18" s="37" t="s">
        <v>162</v>
      </c>
      <c r="B18" s="30">
        <v>400</v>
      </c>
      <c r="C18" s="31">
        <v>2680</v>
      </c>
      <c r="D18" s="31">
        <v>1190</v>
      </c>
      <c r="E18" s="30">
        <v>220</v>
      </c>
      <c r="F18" s="30">
        <v>0.7</v>
      </c>
      <c r="G18" s="30">
        <v>1.01</v>
      </c>
      <c r="H18" s="30">
        <v>20</v>
      </c>
      <c r="I18" s="32">
        <v>2083</v>
      </c>
      <c r="J18" s="40">
        <f>(1244.4*G18)+I18+50</f>
        <v>3389.8440000000001</v>
      </c>
    </row>
    <row r="19" spans="1:10" x14ac:dyDescent="0.25">
      <c r="A19" s="37" t="s">
        <v>163</v>
      </c>
      <c r="B19" s="41">
        <v>600</v>
      </c>
      <c r="C19" s="41">
        <v>2680</v>
      </c>
      <c r="D19" s="41">
        <v>1190</v>
      </c>
      <c r="E19" s="37">
        <v>220</v>
      </c>
      <c r="F19" s="37">
        <v>0.7</v>
      </c>
      <c r="G19" s="37">
        <v>1.01</v>
      </c>
      <c r="H19" s="37">
        <v>20</v>
      </c>
      <c r="I19" s="42">
        <v>2146</v>
      </c>
      <c r="J19" s="43">
        <f>(1244.4*G19)+I19+60</f>
        <v>3462.8440000000001</v>
      </c>
    </row>
    <row r="20" spans="1:10" x14ac:dyDescent="0.25">
      <c r="A20" s="37" t="s">
        <v>164</v>
      </c>
      <c r="B20" s="31">
        <v>800</v>
      </c>
      <c r="C20" s="31">
        <v>2680</v>
      </c>
      <c r="D20" s="31">
        <v>1190</v>
      </c>
      <c r="E20" s="30">
        <v>220</v>
      </c>
      <c r="F20" s="30">
        <v>0.7</v>
      </c>
      <c r="G20" s="30">
        <v>1.01</v>
      </c>
      <c r="H20" s="30">
        <v>20</v>
      </c>
      <c r="I20" s="32">
        <v>2309</v>
      </c>
      <c r="J20" s="40">
        <f>(1244.4*G20)+I20+60</f>
        <v>3625.8440000000001</v>
      </c>
    </row>
    <row r="21" spans="1:10" x14ac:dyDescent="0.25">
      <c r="A21" s="37" t="s">
        <v>165</v>
      </c>
      <c r="B21" s="37">
        <v>1000</v>
      </c>
      <c r="C21" s="41">
        <v>2680</v>
      </c>
      <c r="D21" s="41">
        <v>1190</v>
      </c>
      <c r="E21" s="37">
        <v>220</v>
      </c>
      <c r="F21" s="37">
        <v>0.7</v>
      </c>
      <c r="G21" s="37">
        <v>1.01</v>
      </c>
      <c r="H21" s="37">
        <v>20</v>
      </c>
      <c r="I21" s="42">
        <v>2370</v>
      </c>
      <c r="J21" s="43">
        <f>(1244.4*G21)+I21+70</f>
        <v>3696.8440000000001</v>
      </c>
    </row>
    <row r="22" spans="1:10" x14ac:dyDescent="0.25">
      <c r="A22" s="37" t="s">
        <v>166</v>
      </c>
      <c r="B22" s="30">
        <v>1100</v>
      </c>
      <c r="C22" s="31">
        <v>2680</v>
      </c>
      <c r="D22" s="31">
        <v>1190</v>
      </c>
      <c r="E22" s="30">
        <v>220</v>
      </c>
      <c r="F22" s="30">
        <v>0.7</v>
      </c>
      <c r="G22" s="30">
        <v>1.01</v>
      </c>
      <c r="H22" s="30">
        <v>20</v>
      </c>
      <c r="I22" s="32">
        <v>2328</v>
      </c>
      <c r="J22" s="40">
        <f>(1244.4*G22)+I22+70</f>
        <v>3654.8440000000001</v>
      </c>
    </row>
    <row r="23" spans="1:10" x14ac:dyDescent="0.25">
      <c r="A23" s="37" t="s">
        <v>167</v>
      </c>
      <c r="B23" s="37">
        <v>1300</v>
      </c>
      <c r="C23" s="41">
        <v>2680</v>
      </c>
      <c r="D23" s="41">
        <v>1190</v>
      </c>
      <c r="E23" s="37">
        <v>220</v>
      </c>
      <c r="F23" s="37">
        <v>0.7</v>
      </c>
      <c r="G23" s="37">
        <v>1.01</v>
      </c>
      <c r="H23" s="37">
        <v>20</v>
      </c>
      <c r="I23" s="42">
        <v>2428</v>
      </c>
      <c r="J23" s="43">
        <f>(1244.4*G23)+I23+100</f>
        <v>3784.8440000000001</v>
      </c>
    </row>
    <row r="24" spans="1:10" x14ac:dyDescent="0.25">
      <c r="A24" s="37" t="s">
        <v>168</v>
      </c>
      <c r="B24" s="31">
        <v>400</v>
      </c>
      <c r="C24" s="31">
        <v>2680</v>
      </c>
      <c r="D24" s="31">
        <v>1490</v>
      </c>
      <c r="E24" s="30">
        <v>220</v>
      </c>
      <c r="F24" s="30">
        <v>0.88</v>
      </c>
      <c r="G24" s="30">
        <v>1.335</v>
      </c>
      <c r="H24" s="30">
        <v>15</v>
      </c>
      <c r="I24" s="32">
        <v>2762</v>
      </c>
      <c r="J24" s="40">
        <f>(1244.4*G24)+I24+150</f>
        <v>4573.2740000000003</v>
      </c>
    </row>
    <row r="25" spans="1:10" x14ac:dyDescent="0.25">
      <c r="A25" s="37" t="s">
        <v>169</v>
      </c>
      <c r="B25" s="41">
        <v>600</v>
      </c>
      <c r="C25" s="41">
        <v>2680</v>
      </c>
      <c r="D25" s="41">
        <v>1490</v>
      </c>
      <c r="E25" s="37">
        <v>220</v>
      </c>
      <c r="F25" s="37">
        <v>0.88</v>
      </c>
      <c r="G25" s="37">
        <v>1.335</v>
      </c>
      <c r="H25" s="37">
        <v>15</v>
      </c>
      <c r="I25" s="42">
        <v>2915</v>
      </c>
      <c r="J25" s="43">
        <f>(1244.4*G25)+I25+150</f>
        <v>4726.2740000000003</v>
      </c>
    </row>
    <row r="26" spans="1:10" x14ac:dyDescent="0.25">
      <c r="A26" s="37" t="s">
        <v>170</v>
      </c>
      <c r="B26" s="30">
        <v>800</v>
      </c>
      <c r="C26" s="31">
        <v>2680</v>
      </c>
      <c r="D26" s="31">
        <v>1490</v>
      </c>
      <c r="E26" s="30">
        <v>220</v>
      </c>
      <c r="F26" s="30">
        <v>0.88</v>
      </c>
      <c r="G26" s="30">
        <v>1.335</v>
      </c>
      <c r="H26" s="30">
        <v>15</v>
      </c>
      <c r="I26" s="32">
        <v>3017</v>
      </c>
      <c r="J26" s="40">
        <f>(1244.4*G26)+I26+200</f>
        <v>4878.2740000000003</v>
      </c>
    </row>
    <row r="27" spans="1:10" x14ac:dyDescent="0.25">
      <c r="A27" s="37" t="s">
        <v>171</v>
      </c>
      <c r="B27" s="37">
        <v>900</v>
      </c>
      <c r="C27" s="41">
        <v>2680</v>
      </c>
      <c r="D27" s="41">
        <v>1490</v>
      </c>
      <c r="E27" s="37">
        <v>220</v>
      </c>
      <c r="F27" s="37">
        <v>0.88</v>
      </c>
      <c r="G27" s="37">
        <v>1.335</v>
      </c>
      <c r="H27" s="37">
        <v>15</v>
      </c>
      <c r="I27" s="42">
        <v>3065</v>
      </c>
      <c r="J27" s="43">
        <f>(1244.4*G27)+I27+220</f>
        <v>4946.2740000000003</v>
      </c>
    </row>
    <row r="28" spans="1:10" x14ac:dyDescent="0.25">
      <c r="A28" s="37" t="s">
        <v>172</v>
      </c>
      <c r="B28" s="30">
        <v>1100</v>
      </c>
      <c r="C28" s="31">
        <v>2680</v>
      </c>
      <c r="D28" s="31">
        <v>1490</v>
      </c>
      <c r="E28" s="30">
        <v>220</v>
      </c>
      <c r="F28" s="30">
        <v>0.88</v>
      </c>
      <c r="G28" s="30">
        <v>1.335</v>
      </c>
      <c r="H28" s="30">
        <v>15</v>
      </c>
      <c r="I28" s="32">
        <v>3053</v>
      </c>
      <c r="J28" s="40">
        <f>(1244.4*G28)+I28+250</f>
        <v>4964.2740000000003</v>
      </c>
    </row>
    <row r="29" spans="1:10" x14ac:dyDescent="0.25">
      <c r="A29" s="37" t="s">
        <v>173</v>
      </c>
      <c r="B29" s="37">
        <v>1300</v>
      </c>
      <c r="C29" s="41">
        <v>2680</v>
      </c>
      <c r="D29" s="41">
        <v>1490</v>
      </c>
      <c r="E29" s="37">
        <v>220</v>
      </c>
      <c r="F29" s="37">
        <v>0.88</v>
      </c>
      <c r="G29" s="37">
        <v>1.335</v>
      </c>
      <c r="H29" s="37">
        <v>15</v>
      </c>
      <c r="I29" s="42">
        <v>3223</v>
      </c>
      <c r="J29" s="43">
        <f>(1244.4*G29)+I29+350</f>
        <v>5234.2740000000003</v>
      </c>
    </row>
    <row r="30" spans="1:10" x14ac:dyDescent="0.25">
      <c r="A30" s="37" t="s">
        <v>174</v>
      </c>
      <c r="B30" s="30">
        <v>400</v>
      </c>
      <c r="C30" s="31">
        <v>2780</v>
      </c>
      <c r="D30" s="31">
        <v>1190</v>
      </c>
      <c r="E30" s="30">
        <v>220</v>
      </c>
      <c r="F30" s="30">
        <v>0.72</v>
      </c>
      <c r="G30" s="30">
        <v>1.0449999999999999</v>
      </c>
      <c r="H30" s="30">
        <v>20</v>
      </c>
      <c r="I30" s="32">
        <v>2364</v>
      </c>
      <c r="J30" s="40">
        <f>(1244.4*G30)+I30+100</f>
        <v>3764.3980000000001</v>
      </c>
    </row>
    <row r="31" spans="1:10" x14ac:dyDescent="0.25">
      <c r="A31" s="37" t="s">
        <v>175</v>
      </c>
      <c r="B31" s="41">
        <v>600</v>
      </c>
      <c r="C31" s="41">
        <v>2780</v>
      </c>
      <c r="D31" s="41">
        <v>1190</v>
      </c>
      <c r="E31" s="37">
        <v>220</v>
      </c>
      <c r="F31" s="37">
        <v>0.72</v>
      </c>
      <c r="G31" s="37">
        <v>1.0449999999999999</v>
      </c>
      <c r="H31" s="37">
        <v>20</v>
      </c>
      <c r="I31" s="42">
        <v>2324</v>
      </c>
      <c r="J31" s="43">
        <f t="shared" ref="J31:J34" si="2">(1244.4*G31)+I31+100</f>
        <v>3724.3980000000001</v>
      </c>
    </row>
    <row r="32" spans="1:10" x14ac:dyDescent="0.25">
      <c r="A32" s="37" t="s">
        <v>176</v>
      </c>
      <c r="B32" s="31">
        <v>800</v>
      </c>
      <c r="C32" s="31">
        <v>2780</v>
      </c>
      <c r="D32" s="31">
        <v>1190</v>
      </c>
      <c r="E32" s="30">
        <v>220</v>
      </c>
      <c r="F32" s="30">
        <v>0.72</v>
      </c>
      <c r="G32" s="30">
        <v>1.0449999999999999</v>
      </c>
      <c r="H32" s="30">
        <v>20</v>
      </c>
      <c r="I32" s="32">
        <v>2450</v>
      </c>
      <c r="J32" s="40">
        <f t="shared" si="2"/>
        <v>3850.3980000000001</v>
      </c>
    </row>
    <row r="33" spans="1:10" x14ac:dyDescent="0.25">
      <c r="A33" s="37" t="s">
        <v>177</v>
      </c>
      <c r="B33" s="37">
        <v>1000</v>
      </c>
      <c r="C33" s="41">
        <v>2780</v>
      </c>
      <c r="D33" s="41">
        <v>1190</v>
      </c>
      <c r="E33" s="37">
        <v>220</v>
      </c>
      <c r="F33" s="37">
        <v>0.72</v>
      </c>
      <c r="G33" s="37">
        <v>1.0449999999999999</v>
      </c>
      <c r="H33" s="37">
        <v>20</v>
      </c>
      <c r="I33" s="42">
        <v>2585</v>
      </c>
      <c r="J33" s="43">
        <f t="shared" si="2"/>
        <v>3985.3980000000001</v>
      </c>
    </row>
    <row r="34" spans="1:10" x14ac:dyDescent="0.25">
      <c r="A34" s="37" t="s">
        <v>178</v>
      </c>
      <c r="B34" s="30">
        <v>1100</v>
      </c>
      <c r="C34" s="31">
        <v>2780</v>
      </c>
      <c r="D34" s="31">
        <v>1190</v>
      </c>
      <c r="E34" s="30">
        <v>220</v>
      </c>
      <c r="F34" s="30">
        <v>0.72</v>
      </c>
      <c r="G34" s="30">
        <v>1.0449999999999999</v>
      </c>
      <c r="H34" s="30">
        <v>20</v>
      </c>
      <c r="I34" s="32">
        <v>2495</v>
      </c>
      <c r="J34" s="40">
        <f t="shared" si="2"/>
        <v>3895.3980000000001</v>
      </c>
    </row>
    <row r="35" spans="1:10" x14ac:dyDescent="0.25">
      <c r="A35" s="37" t="s">
        <v>179</v>
      </c>
      <c r="B35" s="37">
        <v>1300</v>
      </c>
      <c r="C35" s="41">
        <v>2780</v>
      </c>
      <c r="D35" s="41">
        <v>1190</v>
      </c>
      <c r="E35" s="37">
        <v>220</v>
      </c>
      <c r="F35" s="37">
        <v>0.72</v>
      </c>
      <c r="G35" s="37">
        <v>1.0449999999999999</v>
      </c>
      <c r="H35" s="37">
        <v>20</v>
      </c>
      <c r="I35" s="42">
        <v>2571</v>
      </c>
      <c r="J35" s="43">
        <f>(1244.4*G35)+I35+150</f>
        <v>4021.3980000000001</v>
      </c>
    </row>
    <row r="36" spans="1:10" x14ac:dyDescent="0.25">
      <c r="A36" s="37" t="s">
        <v>180</v>
      </c>
      <c r="B36" s="30">
        <v>400</v>
      </c>
      <c r="C36" s="31">
        <v>2780</v>
      </c>
      <c r="D36" s="31">
        <v>1490</v>
      </c>
      <c r="E36" s="30">
        <v>220</v>
      </c>
      <c r="F36" s="30">
        <v>0.9</v>
      </c>
      <c r="G36" s="30">
        <v>1.375</v>
      </c>
      <c r="H36" s="30">
        <v>15</v>
      </c>
      <c r="I36" s="32">
        <v>3000</v>
      </c>
      <c r="J36" s="40">
        <f>(1244.4*G36)+I36+150</f>
        <v>4861.05</v>
      </c>
    </row>
    <row r="37" spans="1:10" x14ac:dyDescent="0.25">
      <c r="A37" s="37" t="s">
        <v>181</v>
      </c>
      <c r="B37" s="41">
        <v>600</v>
      </c>
      <c r="C37" s="41">
        <v>2780</v>
      </c>
      <c r="D37" s="41">
        <v>1490</v>
      </c>
      <c r="E37" s="37">
        <v>220</v>
      </c>
      <c r="F37" s="37">
        <v>0.9</v>
      </c>
      <c r="G37" s="37">
        <v>1.375</v>
      </c>
      <c r="H37" s="37">
        <v>15</v>
      </c>
      <c r="I37" s="42">
        <v>3158</v>
      </c>
      <c r="J37" s="43">
        <f>(1244.4*G37)+I37+150</f>
        <v>5019.05</v>
      </c>
    </row>
    <row r="38" spans="1:10" x14ac:dyDescent="0.25">
      <c r="A38" s="37" t="s">
        <v>182</v>
      </c>
      <c r="B38" s="31">
        <v>800</v>
      </c>
      <c r="C38" s="31">
        <v>2780</v>
      </c>
      <c r="D38" s="31">
        <v>1490</v>
      </c>
      <c r="E38" s="30">
        <v>220</v>
      </c>
      <c r="F38" s="30">
        <v>0.9</v>
      </c>
      <c r="G38" s="30">
        <v>1.375</v>
      </c>
      <c r="H38" s="30">
        <v>15</v>
      </c>
      <c r="I38" s="32">
        <v>3265</v>
      </c>
      <c r="J38" s="40">
        <f>(1244.4*G38)+I38+200</f>
        <v>5176.05</v>
      </c>
    </row>
    <row r="39" spans="1:10" x14ac:dyDescent="0.25">
      <c r="A39" s="37" t="s">
        <v>183</v>
      </c>
      <c r="B39" s="37">
        <v>900</v>
      </c>
      <c r="C39" s="41">
        <v>2780</v>
      </c>
      <c r="D39" s="41">
        <v>1490</v>
      </c>
      <c r="E39" s="37">
        <v>220</v>
      </c>
      <c r="F39" s="37">
        <v>0.9</v>
      </c>
      <c r="G39" s="37">
        <v>1.375</v>
      </c>
      <c r="H39" s="37">
        <v>15</v>
      </c>
      <c r="I39" s="42">
        <v>3321</v>
      </c>
      <c r="J39" s="43">
        <f>(1244.4*G39)+I39+200</f>
        <v>5232.05</v>
      </c>
    </row>
    <row r="40" spans="1:10" x14ac:dyDescent="0.25">
      <c r="A40" s="37" t="s">
        <v>184</v>
      </c>
      <c r="B40" s="30">
        <v>1100</v>
      </c>
      <c r="C40" s="31">
        <v>2780</v>
      </c>
      <c r="D40" s="31">
        <v>1490</v>
      </c>
      <c r="E40" s="30">
        <v>220</v>
      </c>
      <c r="F40" s="30">
        <v>0.9</v>
      </c>
      <c r="G40" s="30">
        <v>1.375</v>
      </c>
      <c r="H40" s="30">
        <v>15</v>
      </c>
      <c r="I40" s="32">
        <v>3351</v>
      </c>
      <c r="J40" s="40">
        <f>(1244.4*G40)+I40+300</f>
        <v>5362.05</v>
      </c>
    </row>
    <row r="41" spans="1:10" x14ac:dyDescent="0.25">
      <c r="A41" s="37" t="s">
        <v>185</v>
      </c>
      <c r="B41" s="37">
        <v>1300</v>
      </c>
      <c r="C41" s="41">
        <v>2780</v>
      </c>
      <c r="D41" s="41">
        <v>1490</v>
      </c>
      <c r="E41" s="37">
        <v>220</v>
      </c>
      <c r="F41" s="37">
        <v>0.9</v>
      </c>
      <c r="G41" s="37">
        <v>1.375</v>
      </c>
      <c r="H41" s="37">
        <v>15</v>
      </c>
      <c r="I41" s="42">
        <v>3476</v>
      </c>
      <c r="J41" s="43">
        <f>(1244.4*G41)+I41+350</f>
        <v>5537.05</v>
      </c>
    </row>
    <row r="42" spans="1:10" x14ac:dyDescent="0.25">
      <c r="A42" s="37" t="s">
        <v>186</v>
      </c>
      <c r="B42" s="30">
        <v>400</v>
      </c>
      <c r="C42" s="31">
        <v>2980</v>
      </c>
      <c r="D42" s="31">
        <v>1190</v>
      </c>
      <c r="E42" s="30">
        <v>220</v>
      </c>
      <c r="F42" s="30">
        <v>0.78</v>
      </c>
      <c r="G42" s="30">
        <v>1.1100000000000001</v>
      </c>
      <c r="H42" s="30">
        <v>18</v>
      </c>
      <c r="I42" s="32">
        <v>2396</v>
      </c>
      <c r="J42" s="40">
        <f>(1244.4*G42)+I42+150</f>
        <v>3927.2840000000006</v>
      </c>
    </row>
    <row r="43" spans="1:10" x14ac:dyDescent="0.25">
      <c r="A43" s="37" t="s">
        <v>187</v>
      </c>
      <c r="B43" s="41">
        <v>500</v>
      </c>
      <c r="C43" s="41">
        <v>2980</v>
      </c>
      <c r="D43" s="41">
        <v>1190</v>
      </c>
      <c r="E43" s="37">
        <v>220</v>
      </c>
      <c r="F43" s="37">
        <v>0.78</v>
      </c>
      <c r="G43" s="37">
        <v>1.1100000000000001</v>
      </c>
      <c r="H43" s="37">
        <v>18</v>
      </c>
      <c r="I43" s="42">
        <v>2586</v>
      </c>
      <c r="J43" s="43">
        <f t="shared" ref="J43:J47" si="3">(1244.4*G43)+I43+150</f>
        <v>4117.2840000000006</v>
      </c>
    </row>
    <row r="44" spans="1:10" x14ac:dyDescent="0.25">
      <c r="A44" s="37" t="s">
        <v>188</v>
      </c>
      <c r="B44" s="31">
        <v>700</v>
      </c>
      <c r="C44" s="31">
        <v>2980</v>
      </c>
      <c r="D44" s="31">
        <v>1190</v>
      </c>
      <c r="E44" s="30">
        <v>220</v>
      </c>
      <c r="F44" s="30">
        <v>0.78</v>
      </c>
      <c r="G44" s="30">
        <v>1.1100000000000001</v>
      </c>
      <c r="H44" s="30">
        <v>18</v>
      </c>
      <c r="I44" s="32">
        <v>2643</v>
      </c>
      <c r="J44" s="40">
        <f t="shared" si="3"/>
        <v>4174.2840000000006</v>
      </c>
    </row>
    <row r="45" spans="1:10" x14ac:dyDescent="0.25">
      <c r="A45" s="37" t="s">
        <v>189</v>
      </c>
      <c r="B45" s="37">
        <v>800</v>
      </c>
      <c r="C45" s="41">
        <v>2980</v>
      </c>
      <c r="D45" s="41">
        <v>1190</v>
      </c>
      <c r="E45" s="37">
        <v>220</v>
      </c>
      <c r="F45" s="37">
        <v>0.78</v>
      </c>
      <c r="G45" s="37">
        <v>1.1100000000000001</v>
      </c>
      <c r="H45" s="37">
        <v>18</v>
      </c>
      <c r="I45" s="42">
        <v>2615</v>
      </c>
      <c r="J45" s="43">
        <f t="shared" si="3"/>
        <v>4146.2840000000006</v>
      </c>
    </row>
    <row r="46" spans="1:10" x14ac:dyDescent="0.25">
      <c r="A46" s="37" t="s">
        <v>190</v>
      </c>
      <c r="B46" s="30">
        <v>900</v>
      </c>
      <c r="C46" s="31">
        <v>2980</v>
      </c>
      <c r="D46" s="31">
        <v>1190</v>
      </c>
      <c r="E46" s="30">
        <v>220</v>
      </c>
      <c r="F46" s="30">
        <v>0.78</v>
      </c>
      <c r="G46" s="30">
        <v>1.1100000000000001</v>
      </c>
      <c r="H46" s="30">
        <v>18</v>
      </c>
      <c r="I46" s="32">
        <v>2547</v>
      </c>
      <c r="J46" s="40">
        <f t="shared" si="3"/>
        <v>4078.2840000000006</v>
      </c>
    </row>
    <row r="47" spans="1:10" x14ac:dyDescent="0.25">
      <c r="A47" s="37" t="s">
        <v>191</v>
      </c>
      <c r="B47" s="37">
        <v>1200</v>
      </c>
      <c r="C47" s="41">
        <v>2980</v>
      </c>
      <c r="D47" s="41">
        <v>1190</v>
      </c>
      <c r="E47" s="37">
        <v>220</v>
      </c>
      <c r="F47" s="37">
        <v>0.78</v>
      </c>
      <c r="G47" s="37">
        <v>1.1100000000000001</v>
      </c>
      <c r="H47" s="37">
        <v>18</v>
      </c>
      <c r="I47" s="42">
        <v>2623</v>
      </c>
      <c r="J47" s="43">
        <f t="shared" si="3"/>
        <v>4154.2840000000006</v>
      </c>
    </row>
    <row r="48" spans="1:10" x14ac:dyDescent="0.25">
      <c r="A48" s="37" t="s">
        <v>192</v>
      </c>
      <c r="B48" s="30">
        <v>1300</v>
      </c>
      <c r="C48" s="31">
        <v>2980</v>
      </c>
      <c r="D48" s="31">
        <v>1190</v>
      </c>
      <c r="E48" s="30">
        <v>220</v>
      </c>
      <c r="F48" s="30">
        <v>0.78</v>
      </c>
      <c r="G48" s="30">
        <v>1.1100000000000001</v>
      </c>
      <c r="H48" s="30">
        <v>18</v>
      </c>
      <c r="I48" s="32">
        <v>2864</v>
      </c>
      <c r="J48" s="40">
        <f>(1244.4*G48)+I48+250</f>
        <v>4495.2840000000006</v>
      </c>
    </row>
    <row r="49" spans="1:10" x14ac:dyDescent="0.25">
      <c r="A49" s="37" t="s">
        <v>193</v>
      </c>
      <c r="B49" s="37">
        <v>400</v>
      </c>
      <c r="C49" s="41">
        <v>2980</v>
      </c>
      <c r="D49" s="41">
        <v>1190</v>
      </c>
      <c r="E49" s="37">
        <v>220</v>
      </c>
      <c r="F49" s="37">
        <v>0.98</v>
      </c>
      <c r="G49" s="37">
        <v>1.47</v>
      </c>
      <c r="H49" s="37">
        <v>14</v>
      </c>
      <c r="I49" s="42">
        <v>3235</v>
      </c>
      <c r="J49" s="43">
        <f>(1244.4*G49)+I49+150</f>
        <v>5214.268</v>
      </c>
    </row>
    <row r="50" spans="1:10" x14ac:dyDescent="0.25">
      <c r="A50" s="37" t="s">
        <v>194</v>
      </c>
      <c r="B50" s="31">
        <v>600</v>
      </c>
      <c r="C50" s="31">
        <v>2980</v>
      </c>
      <c r="D50" s="31">
        <v>1190</v>
      </c>
      <c r="E50" s="30">
        <v>220</v>
      </c>
      <c r="F50" s="30">
        <v>0.98</v>
      </c>
      <c r="G50" s="30">
        <v>1.47</v>
      </c>
      <c r="H50" s="30">
        <v>14</v>
      </c>
      <c r="I50" s="32">
        <v>3293</v>
      </c>
      <c r="J50" s="40">
        <f t="shared" ref="J50:J51" si="4">(1244.4*G50)+I50+150</f>
        <v>5272.268</v>
      </c>
    </row>
    <row r="51" spans="1:10" x14ac:dyDescent="0.25">
      <c r="A51" s="37" t="s">
        <v>195</v>
      </c>
      <c r="B51" s="41">
        <v>700</v>
      </c>
      <c r="C51" s="41">
        <v>2980</v>
      </c>
      <c r="D51" s="41">
        <v>1190</v>
      </c>
      <c r="E51" s="37">
        <v>220</v>
      </c>
      <c r="F51" s="37">
        <v>0.98</v>
      </c>
      <c r="G51" s="37">
        <v>1.47</v>
      </c>
      <c r="H51" s="37">
        <v>14</v>
      </c>
      <c r="I51" s="42">
        <v>3352</v>
      </c>
      <c r="J51" s="43">
        <f t="shared" si="4"/>
        <v>5331.268</v>
      </c>
    </row>
    <row r="52" spans="1:10" x14ac:dyDescent="0.25">
      <c r="A52" s="37" t="s">
        <v>196</v>
      </c>
      <c r="B52" s="30">
        <v>900</v>
      </c>
      <c r="C52" s="31">
        <v>2980</v>
      </c>
      <c r="D52" s="31">
        <v>1190</v>
      </c>
      <c r="E52" s="30">
        <v>220</v>
      </c>
      <c r="F52" s="30">
        <v>0.98</v>
      </c>
      <c r="G52" s="30">
        <v>1.47</v>
      </c>
      <c r="H52" s="30">
        <v>14</v>
      </c>
      <c r="I52" s="32">
        <v>3340</v>
      </c>
      <c r="J52" s="40">
        <f>(1244.4*G52)+I52+210</f>
        <v>5379.268</v>
      </c>
    </row>
    <row r="53" spans="1:10" x14ac:dyDescent="0.25">
      <c r="A53" s="37" t="s">
        <v>197</v>
      </c>
      <c r="B53" s="37">
        <v>1100</v>
      </c>
      <c r="C53" s="41">
        <v>2980</v>
      </c>
      <c r="D53" s="41">
        <v>1190</v>
      </c>
      <c r="E53" s="37">
        <v>220</v>
      </c>
      <c r="F53" s="37">
        <v>0.98</v>
      </c>
      <c r="G53" s="37">
        <v>1.47</v>
      </c>
      <c r="H53" s="37">
        <v>14</v>
      </c>
      <c r="I53" s="42">
        <v>3459</v>
      </c>
      <c r="J53" s="43">
        <f>(1244.4*G53)+I53+250</f>
        <v>5538.268</v>
      </c>
    </row>
    <row r="54" spans="1:10" x14ac:dyDescent="0.25">
      <c r="A54" s="37" t="s">
        <v>198</v>
      </c>
      <c r="B54" s="30">
        <v>1300</v>
      </c>
      <c r="C54" s="31">
        <v>2980</v>
      </c>
      <c r="D54" s="31">
        <v>1190</v>
      </c>
      <c r="E54" s="30">
        <v>220</v>
      </c>
      <c r="F54" s="30">
        <v>0.98</v>
      </c>
      <c r="G54" s="30">
        <v>1.47</v>
      </c>
      <c r="H54" s="30">
        <v>14</v>
      </c>
      <c r="I54" s="32">
        <v>3637</v>
      </c>
      <c r="J54" s="40">
        <f>(1244.4*G54)+I54+350</f>
        <v>5816.268</v>
      </c>
    </row>
    <row r="55" spans="1:10" x14ac:dyDescent="0.25">
      <c r="A55" s="37" t="s">
        <v>199</v>
      </c>
      <c r="B55" s="37">
        <v>500</v>
      </c>
      <c r="C55" s="41">
        <v>3280</v>
      </c>
      <c r="D55" s="41">
        <v>1190</v>
      </c>
      <c r="E55" s="37">
        <v>220</v>
      </c>
      <c r="F55" s="37">
        <v>0.86</v>
      </c>
      <c r="G55" s="37">
        <v>1.25</v>
      </c>
      <c r="H55" s="37">
        <v>16</v>
      </c>
      <c r="I55" s="42">
        <v>2893</v>
      </c>
      <c r="J55" s="43">
        <f>(1244.4*G55)+I55+150</f>
        <v>4598.5</v>
      </c>
    </row>
    <row r="56" spans="1:10" x14ac:dyDescent="0.25">
      <c r="A56" s="37" t="s">
        <v>200</v>
      </c>
      <c r="B56" s="31">
        <v>600</v>
      </c>
      <c r="C56" s="31">
        <v>3280</v>
      </c>
      <c r="D56" s="31">
        <v>1190</v>
      </c>
      <c r="E56" s="30">
        <v>220</v>
      </c>
      <c r="F56" s="30">
        <v>0.86</v>
      </c>
      <c r="G56" s="30">
        <v>1.25</v>
      </c>
      <c r="H56" s="30">
        <v>16</v>
      </c>
      <c r="I56" s="32">
        <v>2744</v>
      </c>
      <c r="J56" s="40">
        <f t="shared" ref="J56:J57" si="5">(1244.4*G56)+I56+150</f>
        <v>4449.5</v>
      </c>
    </row>
    <row r="57" spans="1:10" x14ac:dyDescent="0.25">
      <c r="A57" s="37" t="s">
        <v>201</v>
      </c>
      <c r="B57" s="37">
        <v>900</v>
      </c>
      <c r="C57" s="41">
        <v>3280</v>
      </c>
      <c r="D57" s="41">
        <v>1190</v>
      </c>
      <c r="E57" s="37">
        <v>220</v>
      </c>
      <c r="F57" s="37">
        <v>0.86</v>
      </c>
      <c r="G57" s="37">
        <v>1.25</v>
      </c>
      <c r="H57" s="37">
        <v>16</v>
      </c>
      <c r="I57" s="42">
        <v>2850</v>
      </c>
      <c r="J57" s="43">
        <f t="shared" si="5"/>
        <v>4555.5</v>
      </c>
    </row>
    <row r="58" spans="1:10" x14ac:dyDescent="0.25">
      <c r="A58" s="37" t="s">
        <v>202</v>
      </c>
      <c r="B58" s="30">
        <v>1100</v>
      </c>
      <c r="C58" s="31">
        <v>3280</v>
      </c>
      <c r="D58" s="31">
        <v>1190</v>
      </c>
      <c r="E58" s="30">
        <v>220</v>
      </c>
      <c r="F58" s="30">
        <v>0.86</v>
      </c>
      <c r="G58" s="30">
        <v>1.25</v>
      </c>
      <c r="H58" s="30">
        <v>16</v>
      </c>
      <c r="I58" s="32">
        <v>3128</v>
      </c>
      <c r="J58" s="40">
        <f>(1244.4*G58)+I58+250</f>
        <v>4933.5</v>
      </c>
    </row>
    <row r="59" spans="1:10" x14ac:dyDescent="0.25">
      <c r="A59" s="37" t="s">
        <v>203</v>
      </c>
      <c r="B59" s="37">
        <v>1200</v>
      </c>
      <c r="C59" s="41">
        <v>3280</v>
      </c>
      <c r="D59" s="41">
        <v>1190</v>
      </c>
      <c r="E59" s="37">
        <v>220</v>
      </c>
      <c r="F59" s="37">
        <v>0.86</v>
      </c>
      <c r="G59" s="37">
        <v>1.25</v>
      </c>
      <c r="H59" s="37">
        <v>16</v>
      </c>
      <c r="I59" s="42">
        <v>2911</v>
      </c>
      <c r="J59" s="43">
        <f>(1244.4*G59)+I59+250</f>
        <v>4716.5</v>
      </c>
    </row>
    <row r="60" spans="1:10" x14ac:dyDescent="0.25">
      <c r="A60" s="37" t="s">
        <v>204</v>
      </c>
      <c r="B60" s="31">
        <v>1300</v>
      </c>
      <c r="C60" s="31">
        <v>3280</v>
      </c>
      <c r="D60" s="31">
        <v>1190</v>
      </c>
      <c r="E60" s="30">
        <v>220</v>
      </c>
      <c r="F60" s="30">
        <v>0.86</v>
      </c>
      <c r="G60" s="30">
        <v>1.25</v>
      </c>
      <c r="H60" s="30">
        <v>16</v>
      </c>
      <c r="I60" s="32">
        <v>3264</v>
      </c>
      <c r="J60" s="40">
        <f>(1244.4*G60)+I60+300</f>
        <v>5119.5</v>
      </c>
    </row>
    <row r="61" spans="1:10" x14ac:dyDescent="0.25">
      <c r="A61" s="37" t="s">
        <v>205</v>
      </c>
      <c r="B61" s="41">
        <v>400</v>
      </c>
      <c r="C61" s="41">
        <v>3280</v>
      </c>
      <c r="D61" s="41">
        <v>1490</v>
      </c>
      <c r="E61" s="37">
        <v>220</v>
      </c>
      <c r="F61" s="37">
        <v>1.075</v>
      </c>
      <c r="G61" s="44">
        <v>1.625</v>
      </c>
      <c r="H61" s="37">
        <v>12</v>
      </c>
      <c r="I61" s="42">
        <v>3509</v>
      </c>
      <c r="J61" s="43">
        <f>(1244.4*G61)+I61+150</f>
        <v>5681.15</v>
      </c>
    </row>
    <row r="62" spans="1:10" x14ac:dyDescent="0.25">
      <c r="A62" s="37" t="s">
        <v>206</v>
      </c>
      <c r="B62" s="30">
        <v>500</v>
      </c>
      <c r="C62" s="31">
        <v>3280</v>
      </c>
      <c r="D62" s="31">
        <v>1490</v>
      </c>
      <c r="E62" s="30">
        <v>220</v>
      </c>
      <c r="F62" s="30">
        <v>1.075</v>
      </c>
      <c r="G62" s="45">
        <v>1.625</v>
      </c>
      <c r="H62" s="30">
        <v>12</v>
      </c>
      <c r="I62" s="32">
        <v>3572</v>
      </c>
      <c r="J62" s="40">
        <f>(1244.4*G62)+I62+200</f>
        <v>5794.15</v>
      </c>
    </row>
    <row r="63" spans="1:10" x14ac:dyDescent="0.25">
      <c r="A63" s="37" t="s">
        <v>207</v>
      </c>
      <c r="B63" s="37">
        <v>600</v>
      </c>
      <c r="C63" s="41">
        <v>3280</v>
      </c>
      <c r="D63" s="41">
        <v>1490</v>
      </c>
      <c r="E63" s="37">
        <v>220</v>
      </c>
      <c r="F63" s="37">
        <v>1.075</v>
      </c>
      <c r="G63" s="44">
        <v>1.625</v>
      </c>
      <c r="H63" s="37">
        <v>12</v>
      </c>
      <c r="I63" s="42">
        <v>3546</v>
      </c>
      <c r="J63" s="43">
        <f>(1244.4*G63)+I63+200</f>
        <v>5768.15</v>
      </c>
    </row>
    <row r="64" spans="1:10" x14ac:dyDescent="0.25">
      <c r="A64" s="37" t="s">
        <v>208</v>
      </c>
      <c r="B64" s="30">
        <v>800</v>
      </c>
      <c r="C64" s="31">
        <v>3280</v>
      </c>
      <c r="D64" s="31">
        <v>1490</v>
      </c>
      <c r="E64" s="30">
        <v>220</v>
      </c>
      <c r="F64" s="30">
        <v>1.075</v>
      </c>
      <c r="G64" s="45">
        <v>1.625</v>
      </c>
      <c r="H64" s="30">
        <v>12</v>
      </c>
      <c r="I64" s="32">
        <v>3631</v>
      </c>
      <c r="J64" s="40">
        <f>(1244.4*G64)+I64+200</f>
        <v>5853.15</v>
      </c>
    </row>
    <row r="65" spans="1:10" x14ac:dyDescent="0.25">
      <c r="A65" s="37" t="s">
        <v>209</v>
      </c>
      <c r="B65" s="41">
        <v>1000</v>
      </c>
      <c r="C65" s="41">
        <v>3280</v>
      </c>
      <c r="D65" s="41">
        <v>1490</v>
      </c>
      <c r="E65" s="37">
        <v>220</v>
      </c>
      <c r="F65" s="37">
        <v>1.075</v>
      </c>
      <c r="G65" s="44">
        <v>1.625</v>
      </c>
      <c r="H65" s="37">
        <v>12</v>
      </c>
      <c r="I65" s="42">
        <v>3815</v>
      </c>
      <c r="J65" s="43">
        <f>(1244.4*G65)+I65+300</f>
        <v>6137.15</v>
      </c>
    </row>
    <row r="66" spans="1:10" x14ac:dyDescent="0.25">
      <c r="A66" s="37" t="s">
        <v>210</v>
      </c>
      <c r="B66" s="31">
        <v>1200</v>
      </c>
      <c r="C66" s="31">
        <v>3280</v>
      </c>
      <c r="D66" s="31">
        <v>1490</v>
      </c>
      <c r="E66" s="30">
        <v>220</v>
      </c>
      <c r="F66" s="30">
        <v>1.075</v>
      </c>
      <c r="G66" s="45">
        <v>1.625</v>
      </c>
      <c r="H66" s="30">
        <v>12</v>
      </c>
      <c r="I66" s="32">
        <v>3851</v>
      </c>
      <c r="J66" s="40">
        <f>(1244.4*G66)+I66+350</f>
        <v>6223.15</v>
      </c>
    </row>
    <row r="67" spans="1:10" x14ac:dyDescent="0.25">
      <c r="A67" s="37" t="s">
        <v>211</v>
      </c>
      <c r="B67" s="37">
        <v>1300</v>
      </c>
      <c r="C67" s="41">
        <v>3280</v>
      </c>
      <c r="D67" s="41">
        <v>1490</v>
      </c>
      <c r="E67" s="37">
        <v>220</v>
      </c>
      <c r="F67" s="37">
        <v>1.075</v>
      </c>
      <c r="G67" s="44">
        <v>1.625</v>
      </c>
      <c r="H67" s="37">
        <v>12</v>
      </c>
      <c r="I67" s="42">
        <v>3966</v>
      </c>
      <c r="J67" s="43">
        <f>(1244.4*G67)+I67+350</f>
        <v>6338.15</v>
      </c>
    </row>
    <row r="68" spans="1:10" x14ac:dyDescent="0.25">
      <c r="A68" s="37" t="s">
        <v>212</v>
      </c>
      <c r="B68" s="30">
        <v>400</v>
      </c>
      <c r="C68" s="31">
        <v>3580</v>
      </c>
      <c r="D68" s="31">
        <v>1190</v>
      </c>
      <c r="E68" s="30">
        <v>220</v>
      </c>
      <c r="F68" s="30">
        <v>0.93700000000000006</v>
      </c>
      <c r="G68" s="45">
        <v>1.32</v>
      </c>
      <c r="H68" s="30">
        <v>16</v>
      </c>
      <c r="I68" s="32">
        <v>3136</v>
      </c>
      <c r="J68" s="40">
        <f>(1244.4*G68)+I68+150</f>
        <v>4928.6080000000002</v>
      </c>
    </row>
    <row r="69" spans="1:10" x14ac:dyDescent="0.25">
      <c r="A69" s="37" t="s">
        <v>213</v>
      </c>
      <c r="B69" s="37">
        <v>700</v>
      </c>
      <c r="C69" s="41">
        <v>3580</v>
      </c>
      <c r="D69" s="41">
        <v>1190</v>
      </c>
      <c r="E69" s="37">
        <v>220</v>
      </c>
      <c r="F69" s="37">
        <v>0.93700000000000006</v>
      </c>
      <c r="G69" s="44">
        <v>1.32</v>
      </c>
      <c r="H69" s="37">
        <v>16</v>
      </c>
      <c r="I69" s="42">
        <v>3185</v>
      </c>
      <c r="J69" s="43">
        <f t="shared" ref="J69:J70" si="6">(1244.4*G69)+I69+150</f>
        <v>4977.6080000000002</v>
      </c>
    </row>
    <row r="70" spans="1:10" x14ac:dyDescent="0.25">
      <c r="A70" s="37" t="s">
        <v>214</v>
      </c>
      <c r="B70" s="31">
        <v>900</v>
      </c>
      <c r="C70" s="31">
        <v>3580</v>
      </c>
      <c r="D70" s="31">
        <v>1190</v>
      </c>
      <c r="E70" s="30">
        <v>220</v>
      </c>
      <c r="F70" s="30">
        <v>0.93700000000000006</v>
      </c>
      <c r="G70" s="45">
        <v>1.32</v>
      </c>
      <c r="H70" s="30">
        <v>16</v>
      </c>
      <c r="I70" s="32">
        <v>3155</v>
      </c>
      <c r="J70" s="40">
        <f t="shared" si="6"/>
        <v>4947.6080000000002</v>
      </c>
    </row>
    <row r="71" spans="1:10" x14ac:dyDescent="0.25">
      <c r="A71" s="37" t="s">
        <v>215</v>
      </c>
      <c r="B71" s="41">
        <v>1100</v>
      </c>
      <c r="C71" s="41">
        <v>3580</v>
      </c>
      <c r="D71" s="41">
        <v>1190</v>
      </c>
      <c r="E71" s="37">
        <v>220</v>
      </c>
      <c r="F71" s="37">
        <v>0.93700000000000006</v>
      </c>
      <c r="G71" s="44">
        <v>1.32</v>
      </c>
      <c r="H71" s="37">
        <v>16</v>
      </c>
      <c r="I71" s="42">
        <v>3452</v>
      </c>
      <c r="J71" s="43">
        <f>(1244.4*G71)+I71+300</f>
        <v>5394.6080000000002</v>
      </c>
    </row>
    <row r="72" spans="1:10" x14ac:dyDescent="0.25">
      <c r="A72" s="37" t="s">
        <v>216</v>
      </c>
      <c r="B72" s="30">
        <v>1300</v>
      </c>
      <c r="C72" s="31">
        <v>3580</v>
      </c>
      <c r="D72" s="31">
        <v>1190</v>
      </c>
      <c r="E72" s="30">
        <v>220</v>
      </c>
      <c r="F72" s="30">
        <v>0.93700000000000006</v>
      </c>
      <c r="G72" s="45">
        <v>1.32</v>
      </c>
      <c r="H72" s="30">
        <v>16</v>
      </c>
      <c r="I72" s="32">
        <v>3432</v>
      </c>
      <c r="J72" s="40">
        <f>(1244.4*G72)+I72+300</f>
        <v>5374.6080000000002</v>
      </c>
    </row>
    <row r="73" spans="1:10" x14ac:dyDescent="0.25">
      <c r="A73" s="37" t="s">
        <v>217</v>
      </c>
      <c r="B73" s="41">
        <v>400</v>
      </c>
      <c r="C73" s="41">
        <v>3580</v>
      </c>
      <c r="D73" s="41">
        <v>1490</v>
      </c>
      <c r="E73" s="37">
        <v>220</v>
      </c>
      <c r="F73" s="37">
        <v>1.17</v>
      </c>
      <c r="G73" s="46">
        <v>1.7450000000000001</v>
      </c>
      <c r="H73" s="37">
        <v>12</v>
      </c>
      <c r="I73" s="42">
        <v>3899</v>
      </c>
      <c r="J73" s="43">
        <f>(1244.4*G73)+I73+150</f>
        <v>6220.4780000000001</v>
      </c>
    </row>
    <row r="74" spans="1:10" x14ac:dyDescent="0.25">
      <c r="A74" s="37" t="s">
        <v>218</v>
      </c>
      <c r="B74" s="31">
        <v>500</v>
      </c>
      <c r="C74" s="31">
        <v>3580</v>
      </c>
      <c r="D74" s="31">
        <v>1490</v>
      </c>
      <c r="E74" s="30">
        <v>220</v>
      </c>
      <c r="F74" s="30">
        <v>1.17</v>
      </c>
      <c r="G74" s="47">
        <v>1.7450000000000001</v>
      </c>
      <c r="H74" s="30">
        <v>12</v>
      </c>
      <c r="I74" s="32">
        <v>3810</v>
      </c>
      <c r="J74" s="40">
        <f t="shared" ref="J74:J75" si="7">(1244.4*G74)+I74+150</f>
        <v>6131.4780000000001</v>
      </c>
    </row>
    <row r="75" spans="1:10" x14ac:dyDescent="0.25">
      <c r="A75" s="37" t="s">
        <v>219</v>
      </c>
      <c r="B75" s="37">
        <v>600</v>
      </c>
      <c r="C75" s="41">
        <v>3580</v>
      </c>
      <c r="D75" s="41">
        <v>1490</v>
      </c>
      <c r="E75" s="37">
        <v>220</v>
      </c>
      <c r="F75" s="37">
        <v>1.17</v>
      </c>
      <c r="G75" s="46">
        <v>1.7450000000000001</v>
      </c>
      <c r="H75" s="37">
        <v>12</v>
      </c>
      <c r="I75" s="42">
        <v>3906</v>
      </c>
      <c r="J75" s="43">
        <f t="shared" si="7"/>
        <v>6227.4780000000001</v>
      </c>
    </row>
    <row r="76" spans="1:10" x14ac:dyDescent="0.25">
      <c r="A76" s="37" t="s">
        <v>220</v>
      </c>
      <c r="B76" s="30">
        <v>800</v>
      </c>
      <c r="C76" s="31">
        <v>3580</v>
      </c>
      <c r="D76" s="31">
        <v>1490</v>
      </c>
      <c r="E76" s="30">
        <v>220</v>
      </c>
      <c r="F76" s="30">
        <v>1.17</v>
      </c>
      <c r="G76" s="47">
        <v>1.7450000000000001</v>
      </c>
      <c r="H76" s="30">
        <v>12</v>
      </c>
      <c r="I76" s="32">
        <v>3891</v>
      </c>
      <c r="J76" s="40">
        <f>(1244.4*G76)+I76+200</f>
        <v>6262.4780000000001</v>
      </c>
    </row>
    <row r="77" spans="1:10" x14ac:dyDescent="0.25">
      <c r="A77" s="37" t="s">
        <v>221</v>
      </c>
      <c r="B77" s="37">
        <v>900</v>
      </c>
      <c r="C77" s="41">
        <v>3580</v>
      </c>
      <c r="D77" s="41">
        <v>1490</v>
      </c>
      <c r="E77" s="37">
        <v>220</v>
      </c>
      <c r="F77" s="37">
        <v>1.17</v>
      </c>
      <c r="G77" s="46">
        <v>1.7450000000000001</v>
      </c>
      <c r="H77" s="37">
        <v>12</v>
      </c>
      <c r="I77" s="42">
        <v>4031</v>
      </c>
      <c r="J77" s="43">
        <f>(1244.4*G77)+I77+200</f>
        <v>6402.4780000000001</v>
      </c>
    </row>
    <row r="78" spans="1:10" x14ac:dyDescent="0.25">
      <c r="A78" s="37" t="s">
        <v>222</v>
      </c>
      <c r="B78" s="31">
        <v>1000</v>
      </c>
      <c r="C78" s="31">
        <v>3580</v>
      </c>
      <c r="D78" s="31">
        <v>1490</v>
      </c>
      <c r="E78" s="30">
        <v>220</v>
      </c>
      <c r="F78" s="30">
        <v>1.17</v>
      </c>
      <c r="G78" s="47">
        <v>1.7450000000000001</v>
      </c>
      <c r="H78" s="30">
        <v>12</v>
      </c>
      <c r="I78" s="32">
        <v>4247</v>
      </c>
      <c r="J78" s="40">
        <f>(1244.4*G78)+I78+300</f>
        <v>6718.4780000000001</v>
      </c>
    </row>
    <row r="79" spans="1:10" x14ac:dyDescent="0.25">
      <c r="A79" s="37" t="s">
        <v>223</v>
      </c>
      <c r="B79" s="41">
        <v>1200</v>
      </c>
      <c r="C79" s="41">
        <v>3580</v>
      </c>
      <c r="D79" s="41">
        <v>1490</v>
      </c>
      <c r="E79" s="37">
        <v>220</v>
      </c>
      <c r="F79" s="37">
        <v>1.17</v>
      </c>
      <c r="G79" s="46">
        <v>1.7450000000000001</v>
      </c>
      <c r="H79" s="37">
        <v>12</v>
      </c>
      <c r="I79" s="42">
        <v>4311</v>
      </c>
      <c r="J79" s="43">
        <f>(1244.4*G79)+I79+350</f>
        <v>6832.4780000000001</v>
      </c>
    </row>
    <row r="80" spans="1:10" x14ac:dyDescent="0.25">
      <c r="A80" s="37" t="s">
        <v>224</v>
      </c>
      <c r="B80" s="30">
        <v>1300</v>
      </c>
      <c r="C80" s="31">
        <v>3580</v>
      </c>
      <c r="D80" s="31">
        <v>1490</v>
      </c>
      <c r="E80" s="30">
        <v>220</v>
      </c>
      <c r="F80" s="30">
        <v>1.17</v>
      </c>
      <c r="G80" s="47">
        <v>1.7450000000000001</v>
      </c>
      <c r="H80" s="30">
        <v>12</v>
      </c>
      <c r="I80" s="32">
        <v>4440</v>
      </c>
      <c r="J80" s="40">
        <f>(1244.4*G80)+I80+350</f>
        <v>6961.4780000000001</v>
      </c>
    </row>
    <row r="81" spans="1:10" x14ac:dyDescent="0.25">
      <c r="A81" s="37" t="s">
        <v>225</v>
      </c>
      <c r="B81" s="37">
        <v>400</v>
      </c>
      <c r="C81" s="41">
        <v>4180</v>
      </c>
      <c r="D81" s="41">
        <v>1190</v>
      </c>
      <c r="E81" s="37">
        <v>220</v>
      </c>
      <c r="F81" s="37">
        <v>1.1000000000000001</v>
      </c>
      <c r="G81" s="46">
        <v>1.5249999999999999</v>
      </c>
      <c r="H81" s="37">
        <v>13</v>
      </c>
      <c r="I81" s="42">
        <v>3500</v>
      </c>
      <c r="J81" s="43">
        <f>(1244.4*G81)+I81+150</f>
        <v>5547.71</v>
      </c>
    </row>
    <row r="82" spans="1:10" x14ac:dyDescent="0.25">
      <c r="A82" s="37" t="s">
        <v>226</v>
      </c>
      <c r="B82" s="30">
        <v>500</v>
      </c>
      <c r="C82" s="31">
        <v>4180</v>
      </c>
      <c r="D82" s="31">
        <v>1190</v>
      </c>
      <c r="E82" s="30">
        <v>220</v>
      </c>
      <c r="F82" s="30">
        <v>1.1000000000000001</v>
      </c>
      <c r="G82" s="47">
        <v>1.5249999999999999</v>
      </c>
      <c r="H82" s="30">
        <v>13</v>
      </c>
      <c r="I82" s="32">
        <v>3551</v>
      </c>
      <c r="J82" s="40">
        <f t="shared" ref="J82:J84" si="8">(1244.4*G82)+I82+150</f>
        <v>5598.71</v>
      </c>
    </row>
    <row r="83" spans="1:10" x14ac:dyDescent="0.25">
      <c r="A83" s="37" t="s">
        <v>227</v>
      </c>
      <c r="B83" s="41">
        <v>700</v>
      </c>
      <c r="C83" s="41">
        <v>4180</v>
      </c>
      <c r="D83" s="41">
        <v>1190</v>
      </c>
      <c r="E83" s="37">
        <v>220</v>
      </c>
      <c r="F83" s="37">
        <v>1.1000000000000001</v>
      </c>
      <c r="G83" s="46">
        <v>1.5249999999999999</v>
      </c>
      <c r="H83" s="37">
        <v>13</v>
      </c>
      <c r="I83" s="42">
        <v>3668</v>
      </c>
      <c r="J83" s="43">
        <f t="shared" si="8"/>
        <v>5715.71</v>
      </c>
    </row>
    <row r="84" spans="1:10" x14ac:dyDescent="0.25">
      <c r="A84" s="37" t="s">
        <v>228</v>
      </c>
      <c r="B84" s="31">
        <v>800</v>
      </c>
      <c r="C84" s="31">
        <v>4180</v>
      </c>
      <c r="D84" s="31">
        <v>1190</v>
      </c>
      <c r="E84" s="30">
        <v>220</v>
      </c>
      <c r="F84" s="30">
        <v>1.1000000000000001</v>
      </c>
      <c r="G84" s="47">
        <v>1.5249999999999999</v>
      </c>
      <c r="H84" s="30">
        <v>13</v>
      </c>
      <c r="I84" s="32">
        <v>3698</v>
      </c>
      <c r="J84" s="40">
        <f t="shared" si="8"/>
        <v>5745.71</v>
      </c>
    </row>
    <row r="85" spans="1:10" x14ac:dyDescent="0.25">
      <c r="A85" s="37" t="s">
        <v>229</v>
      </c>
      <c r="B85" s="41">
        <v>900</v>
      </c>
      <c r="C85" s="41">
        <v>4180</v>
      </c>
      <c r="D85" s="41">
        <v>1190</v>
      </c>
      <c r="E85" s="37">
        <v>220</v>
      </c>
      <c r="F85" s="37">
        <v>1.1000000000000001</v>
      </c>
      <c r="G85" s="46">
        <v>1.5249999999999999</v>
      </c>
      <c r="H85" s="37">
        <v>13</v>
      </c>
      <c r="I85" s="42">
        <v>3730</v>
      </c>
      <c r="J85" s="43">
        <f>(1244.4*G85)+I85+200</f>
        <v>5827.71</v>
      </c>
    </row>
    <row r="86" spans="1:10" x14ac:dyDescent="0.25">
      <c r="A86" s="37" t="s">
        <v>230</v>
      </c>
      <c r="B86" s="30">
        <v>1000</v>
      </c>
      <c r="C86" s="31">
        <v>4180</v>
      </c>
      <c r="D86" s="31">
        <v>1190</v>
      </c>
      <c r="E86" s="30">
        <v>220</v>
      </c>
      <c r="F86" s="30">
        <v>1.1000000000000001</v>
      </c>
      <c r="G86" s="47">
        <v>1.5249999999999999</v>
      </c>
      <c r="H86" s="30">
        <v>13</v>
      </c>
      <c r="I86" s="32">
        <v>3793</v>
      </c>
      <c r="J86" s="40">
        <f>(1244.4*G86)+I86+200</f>
        <v>5890.71</v>
      </c>
    </row>
    <row r="87" spans="1:10" x14ac:dyDescent="0.25">
      <c r="A87" s="37" t="s">
        <v>231</v>
      </c>
      <c r="B87" s="37">
        <v>1100</v>
      </c>
      <c r="C87" s="41">
        <v>4180</v>
      </c>
      <c r="D87" s="41">
        <v>1190</v>
      </c>
      <c r="E87" s="37">
        <v>220</v>
      </c>
      <c r="F87" s="37">
        <v>1.1000000000000001</v>
      </c>
      <c r="G87" s="46">
        <v>1.5249999999999999</v>
      </c>
      <c r="H87" s="37">
        <v>13</v>
      </c>
      <c r="I87" s="42">
        <v>4342</v>
      </c>
      <c r="J87" s="43">
        <f>(1244.4*G87)+I87+250</f>
        <v>6489.71</v>
      </c>
    </row>
    <row r="88" spans="1:10" x14ac:dyDescent="0.25">
      <c r="A88" s="37" t="s">
        <v>232</v>
      </c>
      <c r="B88" s="30">
        <v>1200</v>
      </c>
      <c r="C88" s="31">
        <v>4180</v>
      </c>
      <c r="D88" s="31">
        <v>1190</v>
      </c>
      <c r="E88" s="30">
        <v>220</v>
      </c>
      <c r="F88" s="30">
        <v>1.1000000000000001</v>
      </c>
      <c r="G88" s="47">
        <v>1.5249999999999999</v>
      </c>
      <c r="H88" s="30">
        <v>13</v>
      </c>
      <c r="I88" s="32">
        <v>4359</v>
      </c>
      <c r="J88" s="40">
        <f>(1244.4*G88)+I88+300</f>
        <v>6556.71</v>
      </c>
    </row>
    <row r="89" spans="1:10" x14ac:dyDescent="0.25">
      <c r="A89" s="37" t="s">
        <v>233</v>
      </c>
      <c r="B89" s="37">
        <v>1300</v>
      </c>
      <c r="C89" s="41">
        <v>4180</v>
      </c>
      <c r="D89" s="41">
        <v>1190</v>
      </c>
      <c r="E89" s="37">
        <v>220</v>
      </c>
      <c r="F89" s="37">
        <v>1.1000000000000001</v>
      </c>
      <c r="G89" s="46">
        <v>1.5249999999999999</v>
      </c>
      <c r="H89" s="37">
        <v>13</v>
      </c>
      <c r="I89" s="42">
        <v>4530</v>
      </c>
      <c r="J89" s="43">
        <f>(1244.4*G89)+I89+300</f>
        <v>6727.71</v>
      </c>
    </row>
    <row r="90" spans="1:10" x14ac:dyDescent="0.25">
      <c r="A90" s="37" t="s">
        <v>234</v>
      </c>
      <c r="B90" s="30">
        <v>500</v>
      </c>
      <c r="C90" s="31">
        <v>4180</v>
      </c>
      <c r="D90" s="31">
        <v>1490</v>
      </c>
      <c r="E90" s="30">
        <v>220</v>
      </c>
      <c r="F90" s="30">
        <v>1.37</v>
      </c>
      <c r="G90" s="48">
        <v>2.02</v>
      </c>
      <c r="H90" s="30">
        <v>10</v>
      </c>
      <c r="I90" s="32">
        <v>4391</v>
      </c>
      <c r="J90" s="40">
        <f>(1244.4*G90)+I90+150</f>
        <v>7054.6880000000001</v>
      </c>
    </row>
    <row r="91" spans="1:10" x14ac:dyDescent="0.25">
      <c r="A91" s="37" t="s">
        <v>235</v>
      </c>
      <c r="B91" s="41">
        <v>600</v>
      </c>
      <c r="C91" s="41">
        <v>4180</v>
      </c>
      <c r="D91" s="41">
        <v>1490</v>
      </c>
      <c r="E91" s="37">
        <v>220</v>
      </c>
      <c r="F91" s="37">
        <v>1.37</v>
      </c>
      <c r="G91" s="49">
        <v>2.02</v>
      </c>
      <c r="H91" s="37">
        <v>10</v>
      </c>
      <c r="I91" s="42">
        <v>4366</v>
      </c>
      <c r="J91" s="43">
        <f>(1244.4*G91)+I91+200</f>
        <v>7079.6880000000001</v>
      </c>
    </row>
    <row r="92" spans="1:10" x14ac:dyDescent="0.25">
      <c r="A92" s="37" t="s">
        <v>236</v>
      </c>
      <c r="B92" s="31">
        <v>700</v>
      </c>
      <c r="C92" s="31">
        <v>4180</v>
      </c>
      <c r="D92" s="31">
        <v>1490</v>
      </c>
      <c r="E92" s="30">
        <v>220</v>
      </c>
      <c r="F92" s="30">
        <v>1.37</v>
      </c>
      <c r="G92" s="48">
        <v>2.02</v>
      </c>
      <c r="H92" s="30">
        <v>10</v>
      </c>
      <c r="I92" s="32">
        <v>4573</v>
      </c>
      <c r="J92" s="40">
        <f>(1244.4*G92)+I92+200</f>
        <v>7286.6880000000001</v>
      </c>
    </row>
    <row r="93" spans="1:10" x14ac:dyDescent="0.25">
      <c r="A93" s="37" t="s">
        <v>237</v>
      </c>
      <c r="B93" s="37">
        <v>900</v>
      </c>
      <c r="C93" s="41">
        <v>4180</v>
      </c>
      <c r="D93" s="41">
        <v>1490</v>
      </c>
      <c r="E93" s="37">
        <v>220</v>
      </c>
      <c r="F93" s="37">
        <v>1.37</v>
      </c>
      <c r="G93" s="49">
        <v>2.02</v>
      </c>
      <c r="H93" s="37">
        <v>10</v>
      </c>
      <c r="I93" s="42">
        <v>4561</v>
      </c>
      <c r="J93" s="43">
        <f>(1244.4*G93)+I93+200</f>
        <v>7274.6880000000001</v>
      </c>
    </row>
    <row r="94" spans="1:10" x14ac:dyDescent="0.25">
      <c r="A94" s="37" t="s">
        <v>238</v>
      </c>
      <c r="B94" s="30">
        <v>1000</v>
      </c>
      <c r="C94" s="31">
        <v>4180</v>
      </c>
      <c r="D94" s="31">
        <v>1490</v>
      </c>
      <c r="E94" s="30">
        <v>220</v>
      </c>
      <c r="F94" s="30">
        <v>1.37</v>
      </c>
      <c r="G94" s="48">
        <v>2.02</v>
      </c>
      <c r="H94" s="30">
        <v>10</v>
      </c>
      <c r="I94" s="32">
        <v>4789</v>
      </c>
      <c r="J94" s="40">
        <f>(1244.4*G94)+I94+250</f>
        <v>7552.6880000000001</v>
      </c>
    </row>
    <row r="95" spans="1:10" x14ac:dyDescent="0.25">
      <c r="A95" s="37" t="s">
        <v>239</v>
      </c>
      <c r="B95" s="37">
        <v>1200</v>
      </c>
      <c r="C95" s="41">
        <v>4180</v>
      </c>
      <c r="D95" s="41">
        <v>1490</v>
      </c>
      <c r="E95" s="37">
        <v>220</v>
      </c>
      <c r="F95" s="37">
        <v>1.37</v>
      </c>
      <c r="G95" s="49">
        <v>2.02</v>
      </c>
      <c r="H95" s="37">
        <v>10</v>
      </c>
      <c r="I95" s="42">
        <v>5042</v>
      </c>
      <c r="J95" s="43">
        <f>(1244.4*G95)+I95+350</f>
        <v>7905.6880000000001</v>
      </c>
    </row>
    <row r="96" spans="1:10" x14ac:dyDescent="0.25">
      <c r="A96" s="37" t="s">
        <v>240</v>
      </c>
      <c r="B96" s="31">
        <v>1300</v>
      </c>
      <c r="C96" s="31">
        <v>4180</v>
      </c>
      <c r="D96" s="31">
        <v>1490</v>
      </c>
      <c r="E96" s="30">
        <v>220</v>
      </c>
      <c r="F96" s="30">
        <v>1.37</v>
      </c>
      <c r="G96" s="48">
        <v>2.02</v>
      </c>
      <c r="H96" s="30">
        <v>10</v>
      </c>
      <c r="I96" s="32">
        <v>5616</v>
      </c>
      <c r="J96" s="40">
        <f>(1244.4*G96)+I96+400</f>
        <v>8529.6880000000001</v>
      </c>
    </row>
    <row r="97" spans="1:10" x14ac:dyDescent="0.25">
      <c r="A97" s="37" t="s">
        <v>241</v>
      </c>
      <c r="B97" s="41">
        <v>500</v>
      </c>
      <c r="C97" s="41">
        <v>4780</v>
      </c>
      <c r="D97" s="41">
        <v>1190</v>
      </c>
      <c r="E97" s="37">
        <v>220</v>
      </c>
      <c r="F97" s="37">
        <v>1.25</v>
      </c>
      <c r="G97" s="49">
        <v>1.73</v>
      </c>
      <c r="H97" s="37">
        <v>12</v>
      </c>
      <c r="I97" s="42">
        <v>4080</v>
      </c>
      <c r="J97" s="43">
        <f>(1244.4*G97)+I97+300</f>
        <v>6532.8119999999999</v>
      </c>
    </row>
    <row r="98" spans="1:10" x14ac:dyDescent="0.25">
      <c r="A98" s="37" t="s">
        <v>242</v>
      </c>
      <c r="B98" s="30">
        <v>800</v>
      </c>
      <c r="C98" s="31">
        <v>4780</v>
      </c>
      <c r="D98" s="31">
        <v>1190</v>
      </c>
      <c r="E98" s="30">
        <v>220</v>
      </c>
      <c r="F98" s="30">
        <v>1.25</v>
      </c>
      <c r="G98" s="48">
        <v>1.73</v>
      </c>
      <c r="H98" s="30">
        <v>12</v>
      </c>
      <c r="I98" s="32">
        <v>4130</v>
      </c>
      <c r="J98" s="40">
        <f>(1244.4*G98)+I98+300</f>
        <v>6582.8119999999999</v>
      </c>
    </row>
    <row r="99" spans="1:10" x14ac:dyDescent="0.25">
      <c r="A99" s="37" t="s">
        <v>243</v>
      </c>
      <c r="B99" s="37">
        <v>900</v>
      </c>
      <c r="C99" s="41">
        <v>4780</v>
      </c>
      <c r="D99" s="41">
        <v>1190</v>
      </c>
      <c r="E99" s="37">
        <v>220</v>
      </c>
      <c r="F99" s="37">
        <v>1.25</v>
      </c>
      <c r="G99" s="49">
        <v>1.73</v>
      </c>
      <c r="H99" s="37">
        <v>12</v>
      </c>
      <c r="I99" s="42">
        <v>4114</v>
      </c>
      <c r="J99" s="43">
        <f>(1244.4*G99)+I99+350</f>
        <v>6616.8119999999999</v>
      </c>
    </row>
    <row r="100" spans="1:10" x14ac:dyDescent="0.25">
      <c r="A100" s="37" t="s">
        <v>244</v>
      </c>
      <c r="B100" s="31">
        <v>1100</v>
      </c>
      <c r="C100" s="31">
        <v>4780</v>
      </c>
      <c r="D100" s="31">
        <v>1190</v>
      </c>
      <c r="E100" s="30">
        <v>220</v>
      </c>
      <c r="F100" s="30">
        <v>1.25</v>
      </c>
      <c r="G100" s="48">
        <v>1.73</v>
      </c>
      <c r="H100" s="30">
        <v>12</v>
      </c>
      <c r="I100" s="32">
        <v>4405</v>
      </c>
      <c r="J100" s="40">
        <f t="shared" ref="J100:J101" si="9">(1244.4*G100)+I100+350</f>
        <v>6907.8119999999999</v>
      </c>
    </row>
    <row r="101" spans="1:10" x14ac:dyDescent="0.25">
      <c r="A101" s="37" t="s">
        <v>245</v>
      </c>
      <c r="B101" s="37">
        <v>1300</v>
      </c>
      <c r="C101" s="41">
        <v>4780</v>
      </c>
      <c r="D101" s="41">
        <v>1190</v>
      </c>
      <c r="E101" s="37">
        <v>220</v>
      </c>
      <c r="F101" s="37">
        <v>1.25</v>
      </c>
      <c r="G101" s="49">
        <v>1.73</v>
      </c>
      <c r="H101" s="37">
        <v>12</v>
      </c>
      <c r="I101" s="42">
        <v>4501</v>
      </c>
      <c r="J101" s="43">
        <f t="shared" si="9"/>
        <v>7003.8119999999999</v>
      </c>
    </row>
    <row r="102" spans="1:10" x14ac:dyDescent="0.25">
      <c r="A102" s="37" t="s">
        <v>246</v>
      </c>
      <c r="B102" s="31">
        <v>500</v>
      </c>
      <c r="C102" s="31">
        <v>4780</v>
      </c>
      <c r="D102" s="31">
        <v>1490</v>
      </c>
      <c r="E102" s="30">
        <v>220</v>
      </c>
      <c r="F102" s="30">
        <v>1.57</v>
      </c>
      <c r="G102" s="48">
        <v>2.25</v>
      </c>
      <c r="H102" s="30">
        <v>9</v>
      </c>
      <c r="I102" s="32">
        <v>4748</v>
      </c>
      <c r="J102" s="40">
        <f>(1244.4*G102)+I102+250</f>
        <v>7797.9</v>
      </c>
    </row>
    <row r="103" spans="1:10" x14ac:dyDescent="0.25">
      <c r="A103" s="37" t="s">
        <v>247</v>
      </c>
      <c r="B103" s="41">
        <v>600</v>
      </c>
      <c r="C103" s="41">
        <v>4780</v>
      </c>
      <c r="D103" s="41">
        <v>1490</v>
      </c>
      <c r="E103" s="37">
        <v>220</v>
      </c>
      <c r="F103" s="37">
        <v>1.57</v>
      </c>
      <c r="G103" s="49">
        <v>2.25</v>
      </c>
      <c r="H103" s="37">
        <v>9</v>
      </c>
      <c r="I103" s="42">
        <v>5503</v>
      </c>
      <c r="J103" s="43">
        <f>(1244.4*G103)+I103+250</f>
        <v>8552.9</v>
      </c>
    </row>
    <row r="104" spans="1:10" x14ac:dyDescent="0.25">
      <c r="A104" s="37" t="s">
        <v>248</v>
      </c>
      <c r="B104" s="30">
        <v>800</v>
      </c>
      <c r="C104" s="31">
        <v>4780</v>
      </c>
      <c r="D104" s="31">
        <v>1490</v>
      </c>
      <c r="E104" s="30">
        <v>220</v>
      </c>
      <c r="F104" s="30">
        <v>1.57</v>
      </c>
      <c r="G104" s="48">
        <v>2.25</v>
      </c>
      <c r="H104" s="30">
        <v>9</v>
      </c>
      <c r="I104" s="32">
        <v>5314</v>
      </c>
      <c r="J104" s="40">
        <f>(1244.4*G104)+I104+350</f>
        <v>8463.9</v>
      </c>
    </row>
    <row r="105" spans="1:10" x14ac:dyDescent="0.25">
      <c r="A105" s="37" t="s">
        <v>249</v>
      </c>
      <c r="B105" s="37">
        <v>1000</v>
      </c>
      <c r="C105" s="41">
        <v>4780</v>
      </c>
      <c r="D105" s="41">
        <v>1490</v>
      </c>
      <c r="E105" s="37">
        <v>220</v>
      </c>
      <c r="F105" s="37">
        <v>1.57</v>
      </c>
      <c r="G105" s="49">
        <v>2.25</v>
      </c>
      <c r="H105" s="37">
        <v>9</v>
      </c>
      <c r="I105" s="42">
        <v>5071</v>
      </c>
      <c r="J105" s="43">
        <f>(1244.4*G105)+I105+400</f>
        <v>8270.9</v>
      </c>
    </row>
    <row r="106" spans="1:10" x14ac:dyDescent="0.25">
      <c r="A106" s="37" t="s">
        <v>250</v>
      </c>
      <c r="B106" s="31">
        <v>1200</v>
      </c>
      <c r="C106" s="31">
        <v>4780</v>
      </c>
      <c r="D106" s="31">
        <v>1490</v>
      </c>
      <c r="E106" s="30">
        <v>220</v>
      </c>
      <c r="F106" s="30">
        <v>1.57</v>
      </c>
      <c r="G106" s="48">
        <v>2.25</v>
      </c>
      <c r="H106" s="30">
        <v>9</v>
      </c>
      <c r="I106" s="32">
        <v>5303</v>
      </c>
      <c r="J106" s="40">
        <f t="shared" ref="J106:J133" si="10">(1244.4*G106)+I106+450</f>
        <v>8552.9</v>
      </c>
    </row>
    <row r="107" spans="1:10" x14ac:dyDescent="0.25">
      <c r="A107" s="37" t="s">
        <v>251</v>
      </c>
      <c r="B107" s="41">
        <v>1300</v>
      </c>
      <c r="C107" s="41">
        <v>4780</v>
      </c>
      <c r="D107" s="41">
        <v>1490</v>
      </c>
      <c r="E107" s="37">
        <v>220</v>
      </c>
      <c r="F107" s="37">
        <v>1.57</v>
      </c>
      <c r="G107" s="49">
        <v>2.25</v>
      </c>
      <c r="H107" s="37">
        <v>9</v>
      </c>
      <c r="I107" s="42">
        <v>5362</v>
      </c>
      <c r="J107" s="43">
        <f t="shared" si="10"/>
        <v>8611.9</v>
      </c>
    </row>
    <row r="108" spans="1:10" x14ac:dyDescent="0.25">
      <c r="A108" s="37" t="s">
        <v>252</v>
      </c>
      <c r="B108" s="30">
        <v>400</v>
      </c>
      <c r="C108" s="31">
        <v>5080</v>
      </c>
      <c r="D108" s="31">
        <v>1190</v>
      </c>
      <c r="E108" s="30">
        <v>220</v>
      </c>
      <c r="F108" s="30">
        <v>1.33</v>
      </c>
      <c r="G108" s="50">
        <v>1.8</v>
      </c>
      <c r="H108" s="30">
        <v>11</v>
      </c>
      <c r="I108" s="32">
        <v>3460</v>
      </c>
      <c r="J108" s="40">
        <f>(1244.4*G108)+I108+150</f>
        <v>5849.92</v>
      </c>
    </row>
    <row r="109" spans="1:10" x14ac:dyDescent="0.25">
      <c r="A109" s="37" t="s">
        <v>253</v>
      </c>
      <c r="B109" s="37">
        <v>700</v>
      </c>
      <c r="C109" s="41">
        <v>5080</v>
      </c>
      <c r="D109" s="41">
        <v>1190</v>
      </c>
      <c r="E109" s="37">
        <v>220</v>
      </c>
      <c r="F109" s="37">
        <v>1.33</v>
      </c>
      <c r="G109" s="51">
        <v>1.8</v>
      </c>
      <c r="H109" s="37">
        <v>11</v>
      </c>
      <c r="I109" s="42">
        <v>3741</v>
      </c>
      <c r="J109" s="43">
        <f>(1244.4*G109)+I109+200</f>
        <v>6180.92</v>
      </c>
    </row>
    <row r="110" spans="1:10" x14ac:dyDescent="0.25">
      <c r="A110" s="37" t="s">
        <v>254</v>
      </c>
      <c r="B110" s="30">
        <v>900</v>
      </c>
      <c r="C110" s="31">
        <v>5080</v>
      </c>
      <c r="D110" s="31">
        <v>1190</v>
      </c>
      <c r="E110" s="30">
        <v>220</v>
      </c>
      <c r="F110" s="30">
        <v>1.33</v>
      </c>
      <c r="G110" s="50">
        <v>1.8</v>
      </c>
      <c r="H110" s="30">
        <v>11</v>
      </c>
      <c r="I110" s="32">
        <v>3894</v>
      </c>
      <c r="J110" s="40">
        <f>(1244.4*G110)+I110+200</f>
        <v>6333.92</v>
      </c>
    </row>
    <row r="111" spans="1:10" x14ac:dyDescent="0.25">
      <c r="A111" s="37" t="s">
        <v>255</v>
      </c>
      <c r="B111" s="41">
        <v>1100</v>
      </c>
      <c r="C111" s="41">
        <v>5080</v>
      </c>
      <c r="D111" s="41">
        <v>1190</v>
      </c>
      <c r="E111" s="37">
        <v>220</v>
      </c>
      <c r="F111" s="37">
        <v>1.33</v>
      </c>
      <c r="G111" s="51">
        <v>1.8</v>
      </c>
      <c r="H111" s="37">
        <v>11</v>
      </c>
      <c r="I111" s="42">
        <v>3982</v>
      </c>
      <c r="J111" s="43">
        <f>(1244.4*G111)+I111+200</f>
        <v>6421.92</v>
      </c>
    </row>
    <row r="112" spans="1:10" x14ac:dyDescent="0.25">
      <c r="A112" s="37" t="s">
        <v>256</v>
      </c>
      <c r="B112" s="31">
        <v>1200</v>
      </c>
      <c r="C112" s="31">
        <v>5080</v>
      </c>
      <c r="D112" s="31">
        <v>1190</v>
      </c>
      <c r="E112" s="30">
        <v>220</v>
      </c>
      <c r="F112" s="30">
        <v>1.33</v>
      </c>
      <c r="G112" s="50">
        <v>1.8</v>
      </c>
      <c r="H112" s="30">
        <v>11</v>
      </c>
      <c r="I112" s="32">
        <v>4179</v>
      </c>
      <c r="J112" s="40">
        <f>(1244.4*G112)+I112+350</f>
        <v>6768.92</v>
      </c>
    </row>
    <row r="113" spans="1:10" x14ac:dyDescent="0.25">
      <c r="A113" s="37" t="s">
        <v>257</v>
      </c>
      <c r="B113" s="37">
        <v>1300</v>
      </c>
      <c r="C113" s="41">
        <v>5080</v>
      </c>
      <c r="D113" s="41">
        <v>1190</v>
      </c>
      <c r="E113" s="37">
        <v>220</v>
      </c>
      <c r="F113" s="37">
        <v>1.33</v>
      </c>
      <c r="G113" s="51">
        <v>1.8</v>
      </c>
      <c r="H113" s="37">
        <v>11</v>
      </c>
      <c r="I113" s="42">
        <v>4604</v>
      </c>
      <c r="J113" s="43">
        <f>(1244.4*G113)+I113+400</f>
        <v>7243.92</v>
      </c>
    </row>
    <row r="114" spans="1:10" x14ac:dyDescent="0.25">
      <c r="A114" s="37" t="s">
        <v>258</v>
      </c>
      <c r="B114" s="30">
        <v>400</v>
      </c>
      <c r="C114" s="31">
        <v>5080</v>
      </c>
      <c r="D114" s="31">
        <v>1490</v>
      </c>
      <c r="E114" s="30">
        <v>220</v>
      </c>
      <c r="F114" s="30">
        <v>1.67</v>
      </c>
      <c r="G114" s="50">
        <v>2.4</v>
      </c>
      <c r="H114" s="30">
        <v>8</v>
      </c>
      <c r="I114" s="32">
        <v>4665</v>
      </c>
      <c r="J114" s="40">
        <f>(1244.4*G114)+I114+250</f>
        <v>7901.5599999999995</v>
      </c>
    </row>
    <row r="115" spans="1:10" x14ac:dyDescent="0.25">
      <c r="A115" s="37" t="s">
        <v>259</v>
      </c>
      <c r="B115" s="37">
        <v>600</v>
      </c>
      <c r="C115" s="41">
        <v>5080</v>
      </c>
      <c r="D115" s="41">
        <v>1490</v>
      </c>
      <c r="E115" s="37">
        <v>220</v>
      </c>
      <c r="F115" s="37">
        <v>1.67</v>
      </c>
      <c r="G115" s="51">
        <v>2.4</v>
      </c>
      <c r="H115" s="37">
        <v>8</v>
      </c>
      <c r="I115" s="42">
        <v>4797</v>
      </c>
      <c r="J115" s="43">
        <f>(1244.4*G115)+I115+250</f>
        <v>8033.5599999999995</v>
      </c>
    </row>
    <row r="116" spans="1:10" x14ac:dyDescent="0.25">
      <c r="A116" s="37" t="s">
        <v>260</v>
      </c>
      <c r="B116" s="30">
        <v>800</v>
      </c>
      <c r="C116" s="31">
        <v>5080</v>
      </c>
      <c r="D116" s="31">
        <v>1490</v>
      </c>
      <c r="E116" s="30">
        <v>220</v>
      </c>
      <c r="F116" s="30">
        <v>1.67</v>
      </c>
      <c r="G116" s="50">
        <v>2.4</v>
      </c>
      <c r="H116" s="30">
        <v>8</v>
      </c>
      <c r="I116" s="32">
        <v>4934</v>
      </c>
      <c r="J116" s="40">
        <f>(1244.4*G116)+I116+300</f>
        <v>8220.56</v>
      </c>
    </row>
    <row r="117" spans="1:10" x14ac:dyDescent="0.25">
      <c r="A117" s="37" t="s">
        <v>261</v>
      </c>
      <c r="B117" s="41">
        <v>1000</v>
      </c>
      <c r="C117" s="41">
        <v>5080</v>
      </c>
      <c r="D117" s="41">
        <v>1490</v>
      </c>
      <c r="E117" s="37">
        <v>220</v>
      </c>
      <c r="F117" s="37">
        <v>1.67</v>
      </c>
      <c r="G117" s="51">
        <v>2.4</v>
      </c>
      <c r="H117" s="37">
        <v>8</v>
      </c>
      <c r="I117" s="42">
        <v>5110</v>
      </c>
      <c r="J117" s="43">
        <f>(1244.4*G117)+I117+300</f>
        <v>8396.56</v>
      </c>
    </row>
    <row r="118" spans="1:10" x14ac:dyDescent="0.25">
      <c r="A118" s="37" t="s">
        <v>262</v>
      </c>
      <c r="B118" s="31">
        <v>1100</v>
      </c>
      <c r="C118" s="31">
        <v>5080</v>
      </c>
      <c r="D118" s="31">
        <v>1490</v>
      </c>
      <c r="E118" s="30">
        <v>220</v>
      </c>
      <c r="F118" s="30">
        <v>1.67</v>
      </c>
      <c r="G118" s="50">
        <v>2.4</v>
      </c>
      <c r="H118" s="30">
        <v>8</v>
      </c>
      <c r="I118" s="32">
        <v>5172</v>
      </c>
      <c r="J118" s="40">
        <f>(1244.4*G118)+I118+350</f>
        <v>8508.56</v>
      </c>
    </row>
    <row r="119" spans="1:10" x14ac:dyDescent="0.25">
      <c r="A119" s="37" t="s">
        <v>263</v>
      </c>
      <c r="B119" s="37">
        <v>1200</v>
      </c>
      <c r="C119" s="41">
        <v>5080</v>
      </c>
      <c r="D119" s="41">
        <v>1490</v>
      </c>
      <c r="E119" s="37">
        <v>220</v>
      </c>
      <c r="F119" s="37">
        <v>1.67</v>
      </c>
      <c r="G119" s="51">
        <v>2.4</v>
      </c>
      <c r="H119" s="37">
        <v>8</v>
      </c>
      <c r="I119" s="42">
        <v>5259</v>
      </c>
      <c r="J119" s="43">
        <f>(1244.4*G119)+I119+400</f>
        <v>8645.56</v>
      </c>
    </row>
    <row r="120" spans="1:10" x14ac:dyDescent="0.25">
      <c r="A120" s="37" t="s">
        <v>347</v>
      </c>
      <c r="B120" s="30">
        <v>1300</v>
      </c>
      <c r="C120" s="31">
        <v>5080</v>
      </c>
      <c r="D120" s="31">
        <v>1490</v>
      </c>
      <c r="E120" s="30">
        <v>220</v>
      </c>
      <c r="F120" s="30">
        <v>1.67</v>
      </c>
      <c r="G120" s="50">
        <v>2.4</v>
      </c>
      <c r="H120" s="30">
        <v>8</v>
      </c>
      <c r="I120" s="32">
        <v>5410</v>
      </c>
      <c r="J120" s="40">
        <f>(1244.4*G120)+I120+400</f>
        <v>8796.56</v>
      </c>
    </row>
    <row r="121" spans="1:10" x14ac:dyDescent="0.25">
      <c r="A121" s="37" t="s">
        <v>264</v>
      </c>
      <c r="B121" s="37">
        <v>500</v>
      </c>
      <c r="C121" s="41">
        <v>5380</v>
      </c>
      <c r="D121" s="41">
        <v>1190</v>
      </c>
      <c r="E121" s="37">
        <v>220</v>
      </c>
      <c r="F121" s="37">
        <v>1.41</v>
      </c>
      <c r="G121" s="51">
        <v>1.9</v>
      </c>
      <c r="H121" s="37">
        <v>11</v>
      </c>
      <c r="I121" s="42">
        <v>4003</v>
      </c>
      <c r="J121" s="43">
        <f>(1244.4*G121)+I121+150</f>
        <v>6517.3600000000006</v>
      </c>
    </row>
    <row r="122" spans="1:10" x14ac:dyDescent="0.25">
      <c r="A122" s="37" t="s">
        <v>265</v>
      </c>
      <c r="B122" s="30">
        <v>600</v>
      </c>
      <c r="C122" s="31">
        <v>5380</v>
      </c>
      <c r="D122" s="31">
        <v>1190</v>
      </c>
      <c r="E122" s="30">
        <v>220</v>
      </c>
      <c r="F122" s="30">
        <v>1.41</v>
      </c>
      <c r="G122" s="50">
        <v>1.9</v>
      </c>
      <c r="H122" s="30">
        <v>11</v>
      </c>
      <c r="I122" s="32">
        <v>3973</v>
      </c>
      <c r="J122" s="40">
        <f>(1244.4*G122)+I122+150</f>
        <v>6487.3600000000006</v>
      </c>
    </row>
    <row r="123" spans="1:10" x14ac:dyDescent="0.25">
      <c r="A123" s="37" t="s">
        <v>266</v>
      </c>
      <c r="B123" s="41">
        <v>800</v>
      </c>
      <c r="C123" s="41">
        <v>5380</v>
      </c>
      <c r="D123" s="41">
        <v>1190</v>
      </c>
      <c r="E123" s="37">
        <v>220</v>
      </c>
      <c r="F123" s="37">
        <v>1.41</v>
      </c>
      <c r="G123" s="51">
        <v>1.9</v>
      </c>
      <c r="H123" s="37">
        <v>11</v>
      </c>
      <c r="I123" s="42">
        <v>4066</v>
      </c>
      <c r="J123" s="43">
        <f>(1244.4*G123)+I123+200</f>
        <v>6630.3600000000006</v>
      </c>
    </row>
    <row r="124" spans="1:10" x14ac:dyDescent="0.25">
      <c r="A124" s="37" t="s">
        <v>267</v>
      </c>
      <c r="B124" s="31">
        <v>900</v>
      </c>
      <c r="C124" s="31">
        <v>5380</v>
      </c>
      <c r="D124" s="31">
        <v>1190</v>
      </c>
      <c r="E124" s="30">
        <v>220</v>
      </c>
      <c r="F124" s="30">
        <v>1.41</v>
      </c>
      <c r="G124" s="50">
        <v>1.9</v>
      </c>
      <c r="H124" s="30">
        <v>11</v>
      </c>
      <c r="I124" s="32">
        <v>4346</v>
      </c>
      <c r="J124" s="40">
        <f>(1244.4*G124)+I124+250</f>
        <v>6960.3600000000006</v>
      </c>
    </row>
    <row r="125" spans="1:10" x14ac:dyDescent="0.25">
      <c r="A125" s="37" t="s">
        <v>268</v>
      </c>
      <c r="B125" s="37">
        <v>1000</v>
      </c>
      <c r="C125" s="41">
        <v>5380</v>
      </c>
      <c r="D125" s="41">
        <v>1190</v>
      </c>
      <c r="E125" s="37">
        <v>220</v>
      </c>
      <c r="F125" s="37">
        <v>1.41</v>
      </c>
      <c r="G125" s="51">
        <v>1.9</v>
      </c>
      <c r="H125" s="37">
        <v>11</v>
      </c>
      <c r="I125" s="42">
        <v>4358</v>
      </c>
      <c r="J125" s="43">
        <f>(1244.4*G125)+I125+350</f>
        <v>7072.3600000000006</v>
      </c>
    </row>
    <row r="126" spans="1:10" x14ac:dyDescent="0.25">
      <c r="A126" s="37" t="s">
        <v>269</v>
      </c>
      <c r="B126" s="30">
        <v>1200</v>
      </c>
      <c r="C126" s="31">
        <v>5380</v>
      </c>
      <c r="D126" s="31">
        <v>1190</v>
      </c>
      <c r="E126" s="30">
        <v>220</v>
      </c>
      <c r="F126" s="30">
        <v>1.41</v>
      </c>
      <c r="G126" s="50">
        <v>1.9</v>
      </c>
      <c r="H126" s="30">
        <v>11</v>
      </c>
      <c r="I126" s="32">
        <v>4786</v>
      </c>
      <c r="J126" s="40">
        <f>(1244.4*G126)+I126+400</f>
        <v>7550.3600000000006</v>
      </c>
    </row>
    <row r="127" spans="1:10" x14ac:dyDescent="0.25">
      <c r="A127" s="37" t="s">
        <v>270</v>
      </c>
      <c r="B127" s="37">
        <v>1300</v>
      </c>
      <c r="C127" s="41">
        <v>5380</v>
      </c>
      <c r="D127" s="41">
        <v>1190</v>
      </c>
      <c r="E127" s="37">
        <v>220</v>
      </c>
      <c r="F127" s="37">
        <v>1.41</v>
      </c>
      <c r="G127" s="51">
        <v>1.9</v>
      </c>
      <c r="H127" s="37">
        <v>11</v>
      </c>
      <c r="I127" s="42">
        <v>4948</v>
      </c>
      <c r="J127" s="43">
        <f>(1244.4*G127)+I127+400</f>
        <v>7712.3600000000006</v>
      </c>
    </row>
    <row r="128" spans="1:10" x14ac:dyDescent="0.25">
      <c r="A128" s="37" t="s">
        <v>271</v>
      </c>
      <c r="B128" s="30">
        <v>500</v>
      </c>
      <c r="C128" s="31">
        <v>5380</v>
      </c>
      <c r="D128" s="31">
        <v>1490</v>
      </c>
      <c r="E128" s="30">
        <v>220</v>
      </c>
      <c r="F128" s="30">
        <v>1.76</v>
      </c>
      <c r="G128" s="47">
        <v>2.5249999999999999</v>
      </c>
      <c r="H128" s="30">
        <v>8</v>
      </c>
      <c r="I128" s="32">
        <v>4880</v>
      </c>
      <c r="J128" s="40">
        <f>(1244.4*G128)+I128+250</f>
        <v>8272.11</v>
      </c>
    </row>
    <row r="129" spans="1:10" x14ac:dyDescent="0.25">
      <c r="A129" s="37" t="s">
        <v>272</v>
      </c>
      <c r="B129" s="37">
        <v>700</v>
      </c>
      <c r="C129" s="41">
        <v>5380</v>
      </c>
      <c r="D129" s="41">
        <v>1490</v>
      </c>
      <c r="E129" s="37">
        <v>220</v>
      </c>
      <c r="F129" s="37">
        <v>1.76</v>
      </c>
      <c r="G129" s="46">
        <v>2.5249999999999999</v>
      </c>
      <c r="H129" s="37">
        <v>8</v>
      </c>
      <c r="I129" s="42">
        <v>4969</v>
      </c>
      <c r="J129" s="43">
        <f t="shared" ref="J129:J130" si="11">(1244.4*G129)+I129+250</f>
        <v>8361.11</v>
      </c>
    </row>
    <row r="130" spans="1:10" x14ac:dyDescent="0.25">
      <c r="A130" s="37" t="s">
        <v>273</v>
      </c>
      <c r="B130" s="31">
        <v>900</v>
      </c>
      <c r="C130" s="31">
        <v>5380</v>
      </c>
      <c r="D130" s="31">
        <v>1490</v>
      </c>
      <c r="E130" s="30">
        <v>220</v>
      </c>
      <c r="F130" s="30">
        <v>1.76</v>
      </c>
      <c r="G130" s="47">
        <v>2.5249999999999999</v>
      </c>
      <c r="H130" s="30">
        <v>8</v>
      </c>
      <c r="I130" s="32">
        <v>5164</v>
      </c>
      <c r="J130" s="40">
        <f t="shared" si="11"/>
        <v>8556.11</v>
      </c>
    </row>
    <row r="131" spans="1:10" x14ac:dyDescent="0.25">
      <c r="A131" s="37" t="s">
        <v>274</v>
      </c>
      <c r="B131" s="41">
        <v>1000</v>
      </c>
      <c r="C131" s="41">
        <v>5380</v>
      </c>
      <c r="D131" s="41">
        <v>1490</v>
      </c>
      <c r="E131" s="37">
        <v>220</v>
      </c>
      <c r="F131" s="37">
        <v>1.76</v>
      </c>
      <c r="G131" s="46">
        <v>2.5249999999999999</v>
      </c>
      <c r="H131" s="37">
        <v>8</v>
      </c>
      <c r="I131" s="42">
        <v>5390</v>
      </c>
      <c r="J131" s="43">
        <f>(1244.4*G131)+I131+350</f>
        <v>8882.11</v>
      </c>
    </row>
    <row r="132" spans="1:10" x14ac:dyDescent="0.25">
      <c r="A132" s="37" t="s">
        <v>275</v>
      </c>
      <c r="B132" s="30">
        <v>1200</v>
      </c>
      <c r="C132" s="31">
        <v>5380</v>
      </c>
      <c r="D132" s="31">
        <v>1490</v>
      </c>
      <c r="E132" s="30">
        <v>220</v>
      </c>
      <c r="F132" s="30">
        <v>1.76</v>
      </c>
      <c r="G132" s="47">
        <v>2.5249999999999999</v>
      </c>
      <c r="H132" s="30">
        <v>8</v>
      </c>
      <c r="I132" s="32">
        <v>5505</v>
      </c>
      <c r="J132" s="40">
        <f>(1244.4*G132)+I132+400</f>
        <v>9047.11</v>
      </c>
    </row>
    <row r="133" spans="1:10" x14ac:dyDescent="0.25">
      <c r="A133" s="37" t="s">
        <v>276</v>
      </c>
      <c r="B133" s="37">
        <v>1300</v>
      </c>
      <c r="C133" s="41">
        <v>5380</v>
      </c>
      <c r="D133" s="41">
        <v>1490</v>
      </c>
      <c r="E133" s="37">
        <v>220</v>
      </c>
      <c r="F133" s="37">
        <v>1.76</v>
      </c>
      <c r="G133" s="46">
        <v>2.5249999999999999</v>
      </c>
      <c r="H133" s="37">
        <v>8</v>
      </c>
      <c r="I133" s="42">
        <v>5599</v>
      </c>
      <c r="J133" s="43">
        <f t="shared" si="10"/>
        <v>9191.11</v>
      </c>
    </row>
    <row r="134" spans="1:10" x14ac:dyDescent="0.25">
      <c r="A134" s="37" t="s">
        <v>277</v>
      </c>
      <c r="B134" s="30">
        <v>400</v>
      </c>
      <c r="C134" s="31">
        <v>5680</v>
      </c>
      <c r="D134" s="31">
        <v>1190</v>
      </c>
      <c r="E134" s="30">
        <v>220</v>
      </c>
      <c r="F134" s="30">
        <v>1.49</v>
      </c>
      <c r="G134" s="50">
        <v>2</v>
      </c>
      <c r="H134" s="30">
        <v>10</v>
      </c>
      <c r="I134" s="32">
        <v>3866</v>
      </c>
      <c r="J134" s="40">
        <f>(1244.4*G134)+I134+150</f>
        <v>6504.8</v>
      </c>
    </row>
    <row r="135" spans="1:10" x14ac:dyDescent="0.25">
      <c r="A135" s="37" t="s">
        <v>278</v>
      </c>
      <c r="B135" s="41">
        <v>500</v>
      </c>
      <c r="C135" s="41">
        <v>5680</v>
      </c>
      <c r="D135" s="41">
        <v>1190</v>
      </c>
      <c r="E135" s="37">
        <v>220</v>
      </c>
      <c r="F135" s="37">
        <v>1.49</v>
      </c>
      <c r="G135" s="51">
        <v>2</v>
      </c>
      <c r="H135" s="37">
        <v>10</v>
      </c>
      <c r="I135" s="42">
        <v>4043</v>
      </c>
      <c r="J135" s="43">
        <f>(1244.4*G135)+I135+150</f>
        <v>6681.8</v>
      </c>
    </row>
    <row r="136" spans="1:10" x14ac:dyDescent="0.25">
      <c r="A136" s="37" t="s">
        <v>279</v>
      </c>
      <c r="B136" s="31">
        <v>600</v>
      </c>
      <c r="C136" s="31">
        <v>5680</v>
      </c>
      <c r="D136" s="31">
        <v>1190</v>
      </c>
      <c r="E136" s="30">
        <v>220</v>
      </c>
      <c r="F136" s="30">
        <v>1.49</v>
      </c>
      <c r="G136" s="50">
        <v>2</v>
      </c>
      <c r="H136" s="30">
        <v>10</v>
      </c>
      <c r="I136" s="32">
        <v>4200</v>
      </c>
      <c r="J136" s="40">
        <f>(1244.4*G136)+I136+200</f>
        <v>6888.8</v>
      </c>
    </row>
    <row r="137" spans="1:10" x14ac:dyDescent="0.25">
      <c r="A137" s="37" t="s">
        <v>280</v>
      </c>
      <c r="B137" s="37">
        <v>800</v>
      </c>
      <c r="C137" s="41">
        <v>5680</v>
      </c>
      <c r="D137" s="41">
        <v>1190</v>
      </c>
      <c r="E137" s="37">
        <v>220</v>
      </c>
      <c r="F137" s="37">
        <v>1.49</v>
      </c>
      <c r="G137" s="51">
        <v>2</v>
      </c>
      <c r="H137" s="37">
        <v>10</v>
      </c>
      <c r="I137" s="42">
        <v>4303</v>
      </c>
      <c r="J137" s="43">
        <f t="shared" ref="J137:J138" si="12">(1244.4*G137)+I137+200</f>
        <v>6991.8</v>
      </c>
    </row>
    <row r="138" spans="1:10" x14ac:dyDescent="0.25">
      <c r="A138" s="37" t="s">
        <v>281</v>
      </c>
      <c r="B138" s="30">
        <v>1000</v>
      </c>
      <c r="C138" s="31">
        <v>5680</v>
      </c>
      <c r="D138" s="31">
        <v>1190</v>
      </c>
      <c r="E138" s="30">
        <v>220</v>
      </c>
      <c r="F138" s="30">
        <v>1.49</v>
      </c>
      <c r="G138" s="50">
        <v>2</v>
      </c>
      <c r="H138" s="30">
        <v>10</v>
      </c>
      <c r="I138" s="32">
        <v>4501</v>
      </c>
      <c r="J138" s="40">
        <f t="shared" si="12"/>
        <v>7189.8</v>
      </c>
    </row>
    <row r="139" spans="1:10" x14ac:dyDescent="0.25">
      <c r="A139" s="37" t="s">
        <v>282</v>
      </c>
      <c r="B139" s="37">
        <v>1100</v>
      </c>
      <c r="C139" s="41">
        <v>5680</v>
      </c>
      <c r="D139" s="41">
        <v>1190</v>
      </c>
      <c r="E139" s="37">
        <v>220</v>
      </c>
      <c r="F139" s="37">
        <v>1.49</v>
      </c>
      <c r="G139" s="51">
        <v>2</v>
      </c>
      <c r="H139" s="37">
        <v>10</v>
      </c>
      <c r="I139" s="42">
        <v>4813</v>
      </c>
      <c r="J139" s="43">
        <f>(1244.4*G139)+I139+400</f>
        <v>7701.8</v>
      </c>
    </row>
    <row r="140" spans="1:10" x14ac:dyDescent="0.25">
      <c r="A140" s="37" t="s">
        <v>283</v>
      </c>
      <c r="B140" s="31">
        <v>1200</v>
      </c>
      <c r="C140" s="31">
        <v>5680</v>
      </c>
      <c r="D140" s="31">
        <v>1190</v>
      </c>
      <c r="E140" s="30">
        <v>220</v>
      </c>
      <c r="F140" s="30">
        <v>1.49</v>
      </c>
      <c r="G140" s="50">
        <v>2</v>
      </c>
      <c r="H140" s="30">
        <v>10</v>
      </c>
      <c r="I140" s="32">
        <v>5087</v>
      </c>
      <c r="J140" s="40">
        <f t="shared" ref="J140" si="13">(1244.4*G140)+I140+450</f>
        <v>8025.8</v>
      </c>
    </row>
    <row r="141" spans="1:10" x14ac:dyDescent="0.25">
      <c r="A141" s="37" t="s">
        <v>284</v>
      </c>
      <c r="B141" s="41">
        <v>1300</v>
      </c>
      <c r="C141" s="41">
        <v>5680</v>
      </c>
      <c r="D141" s="41">
        <v>1190</v>
      </c>
      <c r="E141" s="37">
        <v>220</v>
      </c>
      <c r="F141" s="37">
        <v>1.49</v>
      </c>
      <c r="G141" s="51">
        <v>2</v>
      </c>
      <c r="H141" s="37">
        <v>10</v>
      </c>
      <c r="I141" s="42">
        <v>5224</v>
      </c>
      <c r="J141" s="43">
        <f>(1244.4*G141)+I141+450</f>
        <v>8162.8</v>
      </c>
    </row>
    <row r="142" spans="1:10" x14ac:dyDescent="0.25">
      <c r="A142" s="37" t="s">
        <v>285</v>
      </c>
      <c r="B142" s="30">
        <v>400</v>
      </c>
      <c r="C142" s="31">
        <v>5680</v>
      </c>
      <c r="D142" s="31">
        <v>1490</v>
      </c>
      <c r="E142" s="30">
        <v>220</v>
      </c>
      <c r="F142" s="30">
        <v>1.86</v>
      </c>
      <c r="G142" s="47">
        <v>2.6749999999999998</v>
      </c>
      <c r="H142" s="30">
        <v>7</v>
      </c>
      <c r="I142" s="32">
        <v>5182</v>
      </c>
      <c r="J142" s="40">
        <f>(1244.4*G142)+I142+300</f>
        <v>8810.77</v>
      </c>
    </row>
    <row r="143" spans="1:10" x14ac:dyDescent="0.25">
      <c r="A143" s="37" t="s">
        <v>286</v>
      </c>
      <c r="B143" s="37">
        <v>500</v>
      </c>
      <c r="C143" s="41">
        <v>5680</v>
      </c>
      <c r="D143" s="41">
        <v>1490</v>
      </c>
      <c r="E143" s="37">
        <v>220</v>
      </c>
      <c r="F143" s="37">
        <v>1.86</v>
      </c>
      <c r="G143" s="46">
        <v>2.6749999999999998</v>
      </c>
      <c r="H143" s="37">
        <v>7</v>
      </c>
      <c r="I143" s="42">
        <v>5276</v>
      </c>
      <c r="J143" s="43">
        <f t="shared" ref="J143:J145" si="14">(1244.4*G143)+I143+300</f>
        <v>8904.77</v>
      </c>
    </row>
    <row r="144" spans="1:10" x14ac:dyDescent="0.25">
      <c r="A144" s="37" t="s">
        <v>287</v>
      </c>
      <c r="B144" s="30">
        <v>600</v>
      </c>
      <c r="C144" s="31">
        <v>5680</v>
      </c>
      <c r="D144" s="31">
        <v>1490</v>
      </c>
      <c r="E144" s="30">
        <v>220</v>
      </c>
      <c r="F144" s="30">
        <v>1.86</v>
      </c>
      <c r="G144" s="47">
        <v>2.6749999999999998</v>
      </c>
      <c r="H144" s="30">
        <v>7</v>
      </c>
      <c r="I144" s="32">
        <v>5325</v>
      </c>
      <c r="J144" s="40">
        <f t="shared" si="14"/>
        <v>8953.77</v>
      </c>
    </row>
    <row r="145" spans="1:10" x14ac:dyDescent="0.25">
      <c r="A145" s="37" t="s">
        <v>288</v>
      </c>
      <c r="B145" s="37">
        <v>700</v>
      </c>
      <c r="C145" s="41">
        <v>5680</v>
      </c>
      <c r="D145" s="41">
        <v>1490</v>
      </c>
      <c r="E145" s="37">
        <v>220</v>
      </c>
      <c r="F145" s="37">
        <v>1.86</v>
      </c>
      <c r="G145" s="46">
        <v>2.6749999999999998</v>
      </c>
      <c r="H145" s="37">
        <v>7</v>
      </c>
      <c r="I145" s="42">
        <v>5470</v>
      </c>
      <c r="J145" s="43">
        <f t="shared" si="14"/>
        <v>9098.77</v>
      </c>
    </row>
    <row r="146" spans="1:10" x14ac:dyDescent="0.25">
      <c r="A146" s="37" t="s">
        <v>289</v>
      </c>
      <c r="B146" s="31">
        <v>800</v>
      </c>
      <c r="C146" s="31">
        <v>5680</v>
      </c>
      <c r="D146" s="31">
        <v>1490</v>
      </c>
      <c r="E146" s="30">
        <v>220</v>
      </c>
      <c r="F146" s="30">
        <v>1.86</v>
      </c>
      <c r="G146" s="47">
        <v>2.6749999999999998</v>
      </c>
      <c r="H146" s="30">
        <v>7</v>
      </c>
      <c r="I146" s="32">
        <v>5530</v>
      </c>
      <c r="J146" s="40">
        <f>(1244.4*G146)+I146+350</f>
        <v>9208.77</v>
      </c>
    </row>
    <row r="147" spans="1:10" x14ac:dyDescent="0.25">
      <c r="A147" s="37" t="s">
        <v>290</v>
      </c>
      <c r="B147" s="41">
        <v>900</v>
      </c>
      <c r="C147" s="41">
        <v>5680</v>
      </c>
      <c r="D147" s="41">
        <v>1490</v>
      </c>
      <c r="E147" s="37">
        <v>220</v>
      </c>
      <c r="F147" s="37">
        <v>1.86</v>
      </c>
      <c r="G147" s="46">
        <v>2.6749999999999998</v>
      </c>
      <c r="H147" s="37">
        <v>7</v>
      </c>
      <c r="I147" s="42">
        <v>5664</v>
      </c>
      <c r="J147" s="43">
        <f>(1244.4*G147)+I147+350</f>
        <v>9342.77</v>
      </c>
    </row>
    <row r="148" spans="1:10" x14ac:dyDescent="0.25">
      <c r="A148" s="37" t="s">
        <v>291</v>
      </c>
      <c r="B148" s="30">
        <v>1000</v>
      </c>
      <c r="C148" s="31">
        <v>5680</v>
      </c>
      <c r="D148" s="31">
        <v>1490</v>
      </c>
      <c r="E148" s="30">
        <v>220</v>
      </c>
      <c r="F148" s="30">
        <v>1.86</v>
      </c>
      <c r="G148" s="47">
        <v>2.6749999999999998</v>
      </c>
      <c r="H148" s="30">
        <v>7</v>
      </c>
      <c r="I148" s="32">
        <v>5780</v>
      </c>
      <c r="J148" s="40">
        <f>(1244.4*G148)+I148+300</f>
        <v>9408.77</v>
      </c>
    </row>
    <row r="149" spans="1:10" x14ac:dyDescent="0.25">
      <c r="A149" s="37" t="s">
        <v>292</v>
      </c>
      <c r="B149" s="37">
        <v>1200</v>
      </c>
      <c r="C149" s="41">
        <v>5680</v>
      </c>
      <c r="D149" s="41">
        <v>1490</v>
      </c>
      <c r="E149" s="37">
        <v>220</v>
      </c>
      <c r="F149" s="37">
        <v>1.86</v>
      </c>
      <c r="G149" s="46">
        <v>2.6749999999999998</v>
      </c>
      <c r="H149" s="37">
        <v>7</v>
      </c>
      <c r="I149" s="42">
        <v>5940</v>
      </c>
      <c r="J149" s="43">
        <f>(1244.4*G149)+I149+400</f>
        <v>9668.77</v>
      </c>
    </row>
    <row r="150" spans="1:10" x14ac:dyDescent="0.25">
      <c r="A150" s="37" t="s">
        <v>293</v>
      </c>
      <c r="B150" s="30">
        <v>1300</v>
      </c>
      <c r="C150" s="31">
        <v>5680</v>
      </c>
      <c r="D150" s="31">
        <v>1490</v>
      </c>
      <c r="E150" s="30">
        <v>220</v>
      </c>
      <c r="F150" s="30">
        <v>1.86</v>
      </c>
      <c r="G150" s="47">
        <v>2.6749999999999998</v>
      </c>
      <c r="H150" s="30">
        <v>7</v>
      </c>
      <c r="I150" s="32">
        <v>6091</v>
      </c>
      <c r="J150" s="40">
        <f t="shared" ref="J150:J178" si="15">(1244.4*G150)+I150+450</f>
        <v>9869.77</v>
      </c>
    </row>
    <row r="151" spans="1:10" x14ac:dyDescent="0.25">
      <c r="A151" s="37" t="s">
        <v>294</v>
      </c>
      <c r="B151" s="41">
        <v>400</v>
      </c>
      <c r="C151" s="41">
        <v>5980</v>
      </c>
      <c r="D151" s="41">
        <v>1190</v>
      </c>
      <c r="E151" s="37">
        <v>220</v>
      </c>
      <c r="F151" s="37">
        <v>1.56</v>
      </c>
      <c r="G151" s="51">
        <v>2.1</v>
      </c>
      <c r="H151" s="37">
        <v>10</v>
      </c>
      <c r="I151" s="42">
        <v>4237</v>
      </c>
      <c r="J151" s="43">
        <f>(1244.4*G151)+I151+300</f>
        <v>7150.24</v>
      </c>
    </row>
    <row r="152" spans="1:10" x14ac:dyDescent="0.25">
      <c r="A152" s="37" t="s">
        <v>295</v>
      </c>
      <c r="B152" s="31">
        <v>500</v>
      </c>
      <c r="C152" s="31">
        <v>5980</v>
      </c>
      <c r="D152" s="31">
        <v>1190</v>
      </c>
      <c r="E152" s="30">
        <v>220</v>
      </c>
      <c r="F152" s="30">
        <v>1.56</v>
      </c>
      <c r="G152" s="50">
        <v>2.1</v>
      </c>
      <c r="H152" s="30">
        <v>10</v>
      </c>
      <c r="I152" s="32">
        <v>4350</v>
      </c>
      <c r="J152" s="40">
        <f t="shared" ref="J152:J154" si="16">(1244.4*G152)+I152+300</f>
        <v>7263.24</v>
      </c>
    </row>
    <row r="153" spans="1:10" x14ac:dyDescent="0.25">
      <c r="A153" s="37" t="s">
        <v>296</v>
      </c>
      <c r="B153" s="37">
        <v>700</v>
      </c>
      <c r="C153" s="41">
        <v>5980</v>
      </c>
      <c r="D153" s="41">
        <v>1190</v>
      </c>
      <c r="E153" s="37">
        <v>220</v>
      </c>
      <c r="F153" s="37">
        <v>1.56</v>
      </c>
      <c r="G153" s="51">
        <v>2.1</v>
      </c>
      <c r="H153" s="37">
        <v>10</v>
      </c>
      <c r="I153" s="42">
        <v>4446</v>
      </c>
      <c r="J153" s="43">
        <f t="shared" si="16"/>
        <v>7359.24</v>
      </c>
    </row>
    <row r="154" spans="1:10" x14ac:dyDescent="0.25">
      <c r="A154" s="37" t="s">
        <v>297</v>
      </c>
      <c r="B154" s="30">
        <v>900</v>
      </c>
      <c r="C154" s="31">
        <v>5980</v>
      </c>
      <c r="D154" s="31">
        <v>1190</v>
      </c>
      <c r="E154" s="30">
        <v>220</v>
      </c>
      <c r="F154" s="30">
        <v>1.56</v>
      </c>
      <c r="G154" s="50">
        <v>2.1</v>
      </c>
      <c r="H154" s="30">
        <v>10</v>
      </c>
      <c r="I154" s="32">
        <v>4583</v>
      </c>
      <c r="J154" s="40">
        <f t="shared" si="16"/>
        <v>7496.24</v>
      </c>
    </row>
    <row r="155" spans="1:10" x14ac:dyDescent="0.25">
      <c r="A155" s="37" t="s">
        <v>298</v>
      </c>
      <c r="B155" s="37">
        <v>1100</v>
      </c>
      <c r="C155" s="41">
        <v>5980</v>
      </c>
      <c r="D155" s="41">
        <v>1190</v>
      </c>
      <c r="E155" s="37">
        <v>220</v>
      </c>
      <c r="F155" s="37">
        <v>1.56</v>
      </c>
      <c r="G155" s="51">
        <v>2.1</v>
      </c>
      <c r="H155" s="37">
        <v>10</v>
      </c>
      <c r="I155" s="42">
        <v>5236</v>
      </c>
      <c r="J155" s="43">
        <f>(1244.4*G155)+I155+400</f>
        <v>8249.24</v>
      </c>
    </row>
    <row r="156" spans="1:10" x14ac:dyDescent="0.25">
      <c r="A156" s="37" t="s">
        <v>299</v>
      </c>
      <c r="B156" s="30">
        <v>1200</v>
      </c>
      <c r="C156" s="31">
        <v>5980</v>
      </c>
      <c r="D156" s="31">
        <v>1190</v>
      </c>
      <c r="E156" s="30">
        <v>220</v>
      </c>
      <c r="F156" s="30">
        <v>1.56</v>
      </c>
      <c r="G156" s="50">
        <v>2.1</v>
      </c>
      <c r="H156" s="30">
        <v>10</v>
      </c>
      <c r="I156" s="32">
        <v>5340</v>
      </c>
      <c r="J156" s="40">
        <f t="shared" si="15"/>
        <v>8403.24</v>
      </c>
    </row>
    <row r="157" spans="1:10" x14ac:dyDescent="0.25">
      <c r="A157" s="37" t="s">
        <v>300</v>
      </c>
      <c r="B157" s="41">
        <v>1300</v>
      </c>
      <c r="C157" s="41">
        <v>5980</v>
      </c>
      <c r="D157" s="41">
        <v>1190</v>
      </c>
      <c r="E157" s="37">
        <v>220</v>
      </c>
      <c r="F157" s="37">
        <v>1.56</v>
      </c>
      <c r="G157" s="51">
        <v>2.1</v>
      </c>
      <c r="H157" s="37">
        <v>10</v>
      </c>
      <c r="I157" s="42">
        <v>5551</v>
      </c>
      <c r="J157" s="43">
        <f>(1244.4*G157)+I157+500</f>
        <v>8664.24</v>
      </c>
    </row>
    <row r="158" spans="1:10" x14ac:dyDescent="0.25">
      <c r="A158" s="37" t="s">
        <v>301</v>
      </c>
      <c r="B158" s="31">
        <v>400</v>
      </c>
      <c r="C158" s="31">
        <v>5980</v>
      </c>
      <c r="D158" s="31">
        <v>1490</v>
      </c>
      <c r="E158" s="30">
        <v>220</v>
      </c>
      <c r="F158" s="30">
        <v>1.96</v>
      </c>
      <c r="G158" s="50">
        <v>2.8</v>
      </c>
      <c r="H158" s="30">
        <v>7</v>
      </c>
      <c r="I158" s="32">
        <v>5355</v>
      </c>
      <c r="J158" s="40">
        <f>(1244.4*G158)+I158+300</f>
        <v>9139.32</v>
      </c>
    </row>
    <row r="159" spans="1:10" x14ac:dyDescent="0.25">
      <c r="A159" s="37" t="s">
        <v>302</v>
      </c>
      <c r="B159" s="37">
        <v>500</v>
      </c>
      <c r="C159" s="41">
        <v>5980</v>
      </c>
      <c r="D159" s="41">
        <v>1490</v>
      </c>
      <c r="E159" s="37">
        <v>220</v>
      </c>
      <c r="F159" s="37">
        <v>1.96</v>
      </c>
      <c r="G159" s="51">
        <v>2.8</v>
      </c>
      <c r="H159" s="37">
        <v>7</v>
      </c>
      <c r="I159" s="42">
        <v>5455</v>
      </c>
      <c r="J159" s="43">
        <f>(1244.4*G159)+I159+350</f>
        <v>9289.32</v>
      </c>
    </row>
    <row r="160" spans="1:10" x14ac:dyDescent="0.25">
      <c r="A160" s="37" t="s">
        <v>303</v>
      </c>
      <c r="B160" s="30">
        <v>600</v>
      </c>
      <c r="C160" s="31">
        <v>5980</v>
      </c>
      <c r="D160" s="31">
        <v>1490</v>
      </c>
      <c r="E160" s="30">
        <v>220</v>
      </c>
      <c r="F160" s="30">
        <v>1.96</v>
      </c>
      <c r="G160" s="50">
        <v>2.8</v>
      </c>
      <c r="H160" s="30">
        <v>7</v>
      </c>
      <c r="I160" s="32">
        <v>5613</v>
      </c>
      <c r="J160" s="40">
        <f>(1244.4*G160)+I160+350</f>
        <v>9447.32</v>
      </c>
    </row>
    <row r="161" spans="1:10" x14ac:dyDescent="0.25">
      <c r="A161" s="37" t="s">
        <v>304</v>
      </c>
      <c r="B161" s="37">
        <v>700</v>
      </c>
      <c r="C161" s="41">
        <v>5980</v>
      </c>
      <c r="D161" s="41">
        <v>1490</v>
      </c>
      <c r="E161" s="37">
        <v>220</v>
      </c>
      <c r="F161" s="37">
        <v>1.96</v>
      </c>
      <c r="G161" s="51">
        <v>2.8</v>
      </c>
      <c r="H161" s="37">
        <v>7</v>
      </c>
      <c r="I161" s="42">
        <v>5637</v>
      </c>
      <c r="J161" s="43">
        <f t="shared" ref="J161:J162" si="17">(1244.4*G161)+I161+350</f>
        <v>9471.32</v>
      </c>
    </row>
    <row r="162" spans="1:10" x14ac:dyDescent="0.25">
      <c r="A162" s="37" t="s">
        <v>305</v>
      </c>
      <c r="B162" s="30">
        <v>800</v>
      </c>
      <c r="C162" s="31">
        <v>5980</v>
      </c>
      <c r="D162" s="31">
        <v>1490</v>
      </c>
      <c r="E162" s="30">
        <v>220</v>
      </c>
      <c r="F162" s="30">
        <v>1.96</v>
      </c>
      <c r="G162" s="50">
        <v>2.8</v>
      </c>
      <c r="H162" s="30">
        <v>7</v>
      </c>
      <c r="I162" s="32">
        <v>5819</v>
      </c>
      <c r="J162" s="40">
        <f t="shared" si="17"/>
        <v>9653.32</v>
      </c>
    </row>
    <row r="163" spans="1:10" x14ac:dyDescent="0.25">
      <c r="A163" s="37" t="s">
        <v>306</v>
      </c>
      <c r="B163" s="41">
        <v>1000</v>
      </c>
      <c r="C163" s="41">
        <v>5980</v>
      </c>
      <c r="D163" s="41">
        <v>1490</v>
      </c>
      <c r="E163" s="37">
        <v>220</v>
      </c>
      <c r="F163" s="37">
        <v>1.96</v>
      </c>
      <c r="G163" s="51">
        <v>2.8</v>
      </c>
      <c r="H163" s="37">
        <v>7</v>
      </c>
      <c r="I163" s="42">
        <v>6079</v>
      </c>
      <c r="J163" s="43">
        <f>(1244.4*G163)+I163+400</f>
        <v>9963.32</v>
      </c>
    </row>
    <row r="164" spans="1:10" x14ac:dyDescent="0.25">
      <c r="A164" s="37" t="s">
        <v>307</v>
      </c>
      <c r="B164" s="31">
        <v>1300</v>
      </c>
      <c r="C164" s="31">
        <v>5980</v>
      </c>
      <c r="D164" s="31">
        <v>1490</v>
      </c>
      <c r="E164" s="30">
        <v>220</v>
      </c>
      <c r="F164" s="30">
        <v>1.96</v>
      </c>
      <c r="G164" s="50">
        <v>2.8</v>
      </c>
      <c r="H164" s="30">
        <v>7</v>
      </c>
      <c r="I164" s="32">
        <v>6768</v>
      </c>
      <c r="J164" s="40">
        <f t="shared" si="15"/>
        <v>10702.32</v>
      </c>
    </row>
    <row r="165" spans="1:10" x14ac:dyDescent="0.25">
      <c r="A165" s="37" t="s">
        <v>308</v>
      </c>
      <c r="B165" s="37">
        <v>400</v>
      </c>
      <c r="C165" s="41">
        <v>6280</v>
      </c>
      <c r="D165" s="37">
        <v>1190</v>
      </c>
      <c r="E165" s="37">
        <v>220</v>
      </c>
      <c r="F165" s="37">
        <v>1.64</v>
      </c>
      <c r="G165" s="51">
        <v>2.2000000000000002</v>
      </c>
      <c r="H165" s="37">
        <v>9</v>
      </c>
      <c r="I165" s="42">
        <v>4505</v>
      </c>
      <c r="J165" s="43">
        <f>(1244.4*G165)+I165+150</f>
        <v>7392.68</v>
      </c>
    </row>
    <row r="166" spans="1:10" x14ac:dyDescent="0.25">
      <c r="A166" s="37" t="s">
        <v>309</v>
      </c>
      <c r="B166" s="30">
        <v>600</v>
      </c>
      <c r="C166" s="31">
        <v>6280</v>
      </c>
      <c r="D166" s="30">
        <v>1190</v>
      </c>
      <c r="E166" s="30">
        <v>220</v>
      </c>
      <c r="F166" s="30">
        <v>1.64</v>
      </c>
      <c r="G166" s="50">
        <v>2.2000000000000002</v>
      </c>
      <c r="H166" s="30">
        <v>9</v>
      </c>
      <c r="I166" s="32">
        <v>4585</v>
      </c>
      <c r="J166" s="40">
        <f>(1244.4*G166)+I166+200</f>
        <v>7522.68</v>
      </c>
    </row>
    <row r="167" spans="1:10" x14ac:dyDescent="0.25">
      <c r="A167" s="37" t="s">
        <v>310</v>
      </c>
      <c r="B167" s="41">
        <v>800</v>
      </c>
      <c r="C167" s="41">
        <v>6280</v>
      </c>
      <c r="D167" s="37">
        <v>1190</v>
      </c>
      <c r="E167" s="37">
        <v>220</v>
      </c>
      <c r="F167" s="37">
        <v>1.64</v>
      </c>
      <c r="G167" s="51">
        <v>2.2000000000000002</v>
      </c>
      <c r="H167" s="37">
        <v>9</v>
      </c>
      <c r="I167" s="42">
        <v>4858</v>
      </c>
      <c r="J167" s="43">
        <f>(1244.4*G167)+I167+250</f>
        <v>7845.68</v>
      </c>
    </row>
    <row r="168" spans="1:10" x14ac:dyDescent="0.25">
      <c r="A168" s="37" t="s">
        <v>311</v>
      </c>
      <c r="B168" s="31">
        <v>900</v>
      </c>
      <c r="C168" s="31">
        <v>6280</v>
      </c>
      <c r="D168" s="30">
        <v>1190</v>
      </c>
      <c r="E168" s="30">
        <v>220</v>
      </c>
      <c r="F168" s="30">
        <v>1.64</v>
      </c>
      <c r="G168" s="50">
        <v>2.2000000000000002</v>
      </c>
      <c r="H168" s="30">
        <v>9</v>
      </c>
      <c r="I168" s="32">
        <v>4855</v>
      </c>
      <c r="J168" s="40">
        <f>(1244.4*G168)+I168+250</f>
        <v>7842.68</v>
      </c>
    </row>
    <row r="169" spans="1:10" x14ac:dyDescent="0.25">
      <c r="A169" s="37" t="s">
        <v>312</v>
      </c>
      <c r="B169" s="37">
        <v>1000</v>
      </c>
      <c r="C169" s="41">
        <v>6280</v>
      </c>
      <c r="D169" s="37">
        <v>1190</v>
      </c>
      <c r="E169" s="37">
        <v>220</v>
      </c>
      <c r="F169" s="37">
        <v>1.64</v>
      </c>
      <c r="G169" s="51">
        <v>2.2000000000000002</v>
      </c>
      <c r="H169" s="37">
        <v>9</v>
      </c>
      <c r="I169" s="42">
        <v>5452</v>
      </c>
      <c r="J169" s="43">
        <f>(1244.4*G169)+I169+400</f>
        <v>8589.68</v>
      </c>
    </row>
    <row r="170" spans="1:10" x14ac:dyDescent="0.25">
      <c r="A170" s="37" t="s">
        <v>313</v>
      </c>
      <c r="B170" s="31">
        <v>1300</v>
      </c>
      <c r="C170" s="31">
        <v>6280</v>
      </c>
      <c r="D170" s="30">
        <v>1190</v>
      </c>
      <c r="E170" s="30">
        <v>220</v>
      </c>
      <c r="F170" s="30">
        <v>1.64</v>
      </c>
      <c r="G170" s="50">
        <v>2.2000000000000002</v>
      </c>
      <c r="H170" s="30">
        <v>9</v>
      </c>
      <c r="I170" s="32">
        <v>5980</v>
      </c>
      <c r="J170" s="40">
        <f>(1244.4*G170)+I170+400</f>
        <v>9117.68</v>
      </c>
    </row>
    <row r="171" spans="1:10" x14ac:dyDescent="0.25">
      <c r="A171" s="37" t="s">
        <v>314</v>
      </c>
      <c r="B171" s="37">
        <v>400</v>
      </c>
      <c r="C171" s="41">
        <v>6280</v>
      </c>
      <c r="D171" s="41">
        <v>1490</v>
      </c>
      <c r="E171" s="37">
        <v>220</v>
      </c>
      <c r="F171" s="37">
        <v>2.06</v>
      </c>
      <c r="G171" s="49">
        <v>2.95</v>
      </c>
      <c r="H171" s="37">
        <v>7</v>
      </c>
      <c r="I171" s="42">
        <v>5449</v>
      </c>
      <c r="J171" s="43">
        <f>(1244.4*G171)+I171+300</f>
        <v>9419.98</v>
      </c>
    </row>
    <row r="172" spans="1:10" x14ac:dyDescent="0.25">
      <c r="A172" s="37" t="s">
        <v>315</v>
      </c>
      <c r="B172" s="30">
        <v>500</v>
      </c>
      <c r="C172" s="31">
        <v>6280</v>
      </c>
      <c r="D172" s="31">
        <v>1490</v>
      </c>
      <c r="E172" s="30">
        <v>220</v>
      </c>
      <c r="F172" s="30">
        <v>2.06</v>
      </c>
      <c r="G172" s="48">
        <v>2.95</v>
      </c>
      <c r="H172" s="30">
        <v>7</v>
      </c>
      <c r="I172" s="32">
        <v>5615</v>
      </c>
      <c r="J172" s="40">
        <f>(1244.4*G172)+I172+300</f>
        <v>9585.98</v>
      </c>
    </row>
    <row r="173" spans="1:10" x14ac:dyDescent="0.25">
      <c r="A173" s="37" t="s">
        <v>316</v>
      </c>
      <c r="B173" s="37">
        <v>600</v>
      </c>
      <c r="C173" s="41">
        <v>6280</v>
      </c>
      <c r="D173" s="41">
        <v>1490</v>
      </c>
      <c r="E173" s="37">
        <v>220</v>
      </c>
      <c r="F173" s="37">
        <v>2.06</v>
      </c>
      <c r="G173" s="49">
        <v>2.95</v>
      </c>
      <c r="H173" s="37">
        <v>7</v>
      </c>
      <c r="I173" s="42">
        <v>5946</v>
      </c>
      <c r="J173" s="43">
        <f>(1244.4*G173)+I173+350</f>
        <v>9966.98</v>
      </c>
    </row>
    <row r="174" spans="1:10" x14ac:dyDescent="0.25">
      <c r="A174" s="37" t="s">
        <v>317</v>
      </c>
      <c r="B174" s="31">
        <v>700</v>
      </c>
      <c r="C174" s="31">
        <v>6280</v>
      </c>
      <c r="D174" s="31">
        <v>1490</v>
      </c>
      <c r="E174" s="30">
        <v>220</v>
      </c>
      <c r="F174" s="30">
        <v>2.06</v>
      </c>
      <c r="G174" s="48">
        <v>2.95</v>
      </c>
      <c r="H174" s="30">
        <v>7</v>
      </c>
      <c r="I174" s="32">
        <v>6020</v>
      </c>
      <c r="J174" s="40">
        <f>(1244.4*G174)+I174+350</f>
        <v>10040.98</v>
      </c>
    </row>
    <row r="175" spans="1:10" x14ac:dyDescent="0.25">
      <c r="A175" s="37" t="s">
        <v>318</v>
      </c>
      <c r="B175" s="41">
        <v>900</v>
      </c>
      <c r="C175" s="41">
        <v>6280</v>
      </c>
      <c r="D175" s="41">
        <v>1490</v>
      </c>
      <c r="E175" s="37">
        <v>220</v>
      </c>
      <c r="F175" s="37">
        <v>2.06</v>
      </c>
      <c r="G175" s="49">
        <v>2.95</v>
      </c>
      <c r="H175" s="37">
        <v>7</v>
      </c>
      <c r="I175" s="42">
        <v>6287</v>
      </c>
      <c r="J175" s="43">
        <f>(1244.4*G175)+I175+400</f>
        <v>10357.98</v>
      </c>
    </row>
    <row r="176" spans="1:10" x14ac:dyDescent="0.25">
      <c r="A176" s="37" t="s">
        <v>319</v>
      </c>
      <c r="B176" s="30">
        <v>1100</v>
      </c>
      <c r="C176" s="31">
        <v>6280</v>
      </c>
      <c r="D176" s="31">
        <v>1490</v>
      </c>
      <c r="E176" s="30">
        <v>220</v>
      </c>
      <c r="F176" s="30">
        <v>2.06</v>
      </c>
      <c r="G176" s="48">
        <v>2.95</v>
      </c>
      <c r="H176" s="30">
        <v>7</v>
      </c>
      <c r="I176" s="32">
        <v>6953</v>
      </c>
      <c r="J176" s="40">
        <f>(1244.4*G176)+I176+500</f>
        <v>11123.98</v>
      </c>
    </row>
    <row r="177" spans="1:10" x14ac:dyDescent="0.25">
      <c r="A177" s="37" t="s">
        <v>320</v>
      </c>
      <c r="B177" s="37">
        <v>1200</v>
      </c>
      <c r="C177" s="41">
        <v>6280</v>
      </c>
      <c r="D177" s="41">
        <v>1490</v>
      </c>
      <c r="E177" s="37">
        <v>220</v>
      </c>
      <c r="F177" s="37">
        <v>2.06</v>
      </c>
      <c r="G177" s="49">
        <v>2.95</v>
      </c>
      <c r="H177" s="37">
        <v>7</v>
      </c>
      <c r="I177" s="42">
        <v>7055</v>
      </c>
      <c r="J177" s="43">
        <f>(1244.4*G177)+I177+500</f>
        <v>11225.98</v>
      </c>
    </row>
    <row r="178" spans="1:10" x14ac:dyDescent="0.25">
      <c r="A178" s="37" t="s">
        <v>321</v>
      </c>
      <c r="B178" s="30">
        <v>1300</v>
      </c>
      <c r="C178" s="31">
        <v>6280</v>
      </c>
      <c r="D178" s="31">
        <v>1490</v>
      </c>
      <c r="E178" s="30">
        <v>220</v>
      </c>
      <c r="F178" s="30">
        <v>2.06</v>
      </c>
      <c r="G178" s="48">
        <v>2.95</v>
      </c>
      <c r="H178" s="30">
        <v>7</v>
      </c>
      <c r="I178" s="32">
        <v>7280</v>
      </c>
      <c r="J178" s="40">
        <f t="shared" si="15"/>
        <v>11400.98</v>
      </c>
    </row>
    <row r="179" spans="1:10" x14ac:dyDescent="0.25">
      <c r="A179" s="37" t="s">
        <v>445</v>
      </c>
      <c r="B179" s="37">
        <v>800</v>
      </c>
      <c r="C179" s="41">
        <v>6580</v>
      </c>
      <c r="D179" s="41">
        <v>1190</v>
      </c>
      <c r="E179" s="37">
        <v>220</v>
      </c>
      <c r="F179" s="37">
        <v>1.72</v>
      </c>
      <c r="G179" s="37">
        <v>2.38</v>
      </c>
      <c r="H179" s="37">
        <v>8</v>
      </c>
      <c r="I179" s="42">
        <v>6150</v>
      </c>
      <c r="J179" s="43">
        <f>(1244.4*G179)+I179+300</f>
        <v>9411.6720000000005</v>
      </c>
    </row>
    <row r="180" spans="1:10" x14ac:dyDescent="0.25">
      <c r="A180" s="37" t="s">
        <v>446</v>
      </c>
      <c r="B180" s="38">
        <v>800</v>
      </c>
      <c r="C180" s="31">
        <v>6580</v>
      </c>
      <c r="D180" s="31">
        <v>1490</v>
      </c>
      <c r="E180" s="30">
        <v>220</v>
      </c>
      <c r="F180" s="30">
        <v>2.16</v>
      </c>
      <c r="G180" s="38">
        <v>3.2</v>
      </c>
      <c r="H180" s="30">
        <v>5</v>
      </c>
      <c r="I180" s="32">
        <v>7600</v>
      </c>
      <c r="J180" s="40">
        <f>(1244.4*G180)+I180+900</f>
        <v>12482.08</v>
      </c>
    </row>
    <row r="181" spans="1:10" x14ac:dyDescent="0.25">
      <c r="A181" s="37" t="s">
        <v>447</v>
      </c>
      <c r="B181" s="37">
        <v>800</v>
      </c>
      <c r="C181" s="41">
        <v>7180</v>
      </c>
      <c r="D181" s="41">
        <v>1190</v>
      </c>
      <c r="E181" s="37">
        <v>220</v>
      </c>
      <c r="F181" s="37">
        <v>1.88</v>
      </c>
      <c r="G181" s="37">
        <v>2.63</v>
      </c>
      <c r="H181" s="37">
        <v>8</v>
      </c>
      <c r="I181" s="42">
        <v>6650</v>
      </c>
      <c r="J181" s="43">
        <f>(1244.4*G181)+I181+600</f>
        <v>10522.772000000001</v>
      </c>
    </row>
    <row r="182" spans="1:10" x14ac:dyDescent="0.25">
      <c r="A182" s="37" t="s">
        <v>448</v>
      </c>
      <c r="B182" s="38">
        <v>800</v>
      </c>
      <c r="C182" s="31">
        <v>7180</v>
      </c>
      <c r="D182" s="31">
        <v>1490</v>
      </c>
      <c r="E182" s="30">
        <v>220</v>
      </c>
      <c r="F182" s="30">
        <v>2.35</v>
      </c>
      <c r="G182" s="38">
        <v>3.4</v>
      </c>
      <c r="H182" s="30">
        <v>5</v>
      </c>
      <c r="I182" s="32">
        <v>8750</v>
      </c>
      <c r="J182" s="40">
        <f>(1244.4*G182)+I182+700</f>
        <v>13680.96</v>
      </c>
    </row>
  </sheetData>
  <mergeCells count="3">
    <mergeCell ref="A1:A3"/>
    <mergeCell ref="A4:J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1047" r:id="rId6">
          <objectPr defaultSize="0" autoPict="0" r:id="rId7">
            <anchor moveWithCells="1">
              <from>
                <xdr:col>10</xdr:col>
                <xdr:colOff>9525</xdr:colOff>
                <xdr:row>1</xdr:row>
                <xdr:rowOff>76200</xdr:rowOff>
              </from>
              <to>
                <xdr:col>12</xdr:col>
                <xdr:colOff>590550</xdr:colOff>
                <xdr:row>8</xdr:row>
                <xdr:rowOff>133350</xdr:rowOff>
              </to>
            </anchor>
          </objectPr>
        </oleObject>
      </mc:Choice>
      <mc:Fallback>
        <oleObject progId="CorelDRAW.Graphic.13" shapeId="104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zoomScale="85" zoomScaleNormal="85" workbookViewId="0">
      <pane ySplit="5" topLeftCell="A16" activePane="bottomLeft" state="frozen"/>
      <selection pane="bottomLeft" activeCell="A4" sqref="A4:I4"/>
    </sheetView>
  </sheetViews>
  <sheetFormatPr defaultRowHeight="15" x14ac:dyDescent="0.25"/>
  <cols>
    <col min="1" max="1" width="16" customWidth="1"/>
    <col min="2" max="2" width="10.85546875" customWidth="1"/>
    <col min="3" max="5" width="8.85546875" customWidth="1"/>
    <col min="6" max="6" width="6.7109375" customWidth="1"/>
    <col min="7" max="7" width="8.85546875" customWidth="1"/>
    <col min="8" max="8" width="12.140625" customWidth="1"/>
    <col min="9" max="9" width="15.85546875" customWidth="1"/>
  </cols>
  <sheetData>
    <row r="1" spans="1:13" x14ac:dyDescent="0.25">
      <c r="A1" s="89" t="s">
        <v>12</v>
      </c>
      <c r="B1" s="7" t="s">
        <v>2</v>
      </c>
      <c r="G1" s="2"/>
      <c r="H1" s="8" t="str">
        <f>'Плиты перекрытия'!I1</f>
        <v>(495) 755 94 60</v>
      </c>
    </row>
    <row r="2" spans="1:13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3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3" ht="33.7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  <c r="I4" s="90"/>
    </row>
    <row r="5" spans="1:13" ht="47.25" customHeight="1" x14ac:dyDescent="0.25">
      <c r="A5" s="26" t="s">
        <v>102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0</v>
      </c>
      <c r="G5" s="28" t="s">
        <v>1</v>
      </c>
      <c r="H5" s="28" t="s">
        <v>322</v>
      </c>
      <c r="I5" s="26" t="s">
        <v>379</v>
      </c>
      <c r="J5" s="16" t="s">
        <v>10</v>
      </c>
      <c r="K5" s="16"/>
      <c r="L5" s="16"/>
      <c r="M5" s="16"/>
    </row>
    <row r="6" spans="1:13" x14ac:dyDescent="0.25">
      <c r="A6" s="23" t="s">
        <v>11</v>
      </c>
      <c r="B6" s="3"/>
      <c r="C6" s="3"/>
      <c r="D6" s="3"/>
      <c r="E6" s="3"/>
      <c r="F6" s="3"/>
      <c r="G6" s="4"/>
      <c r="H6" s="4"/>
    </row>
    <row r="7" spans="1:13" s="2" customFormat="1" x14ac:dyDescent="0.25">
      <c r="A7" s="29" t="s">
        <v>324</v>
      </c>
      <c r="B7" s="30">
        <v>100</v>
      </c>
      <c r="C7" s="31">
        <v>1030</v>
      </c>
      <c r="D7" s="30">
        <v>120</v>
      </c>
      <c r="E7" s="30">
        <v>90</v>
      </c>
      <c r="F7" s="30">
        <v>2.8000000000000001E-2</v>
      </c>
      <c r="G7" s="30">
        <v>714</v>
      </c>
      <c r="H7" s="33">
        <v>96</v>
      </c>
      <c r="I7" s="52">
        <f t="shared" ref="I7:I10" si="0">(1245*F7)+H7+10</f>
        <v>140.86000000000001</v>
      </c>
    </row>
    <row r="8" spans="1:13" s="2" customFormat="1" x14ac:dyDescent="0.25">
      <c r="A8" s="29" t="s">
        <v>325</v>
      </c>
      <c r="B8" s="29">
        <v>100</v>
      </c>
      <c r="C8" s="34">
        <v>1290</v>
      </c>
      <c r="D8" s="29">
        <v>120</v>
      </c>
      <c r="E8" s="29">
        <v>90</v>
      </c>
      <c r="F8" s="29">
        <v>3.5000000000000003E-2</v>
      </c>
      <c r="G8" s="29">
        <v>571</v>
      </c>
      <c r="H8" s="36">
        <v>121</v>
      </c>
      <c r="I8" s="53">
        <f t="shared" si="0"/>
        <v>174.57499999999999</v>
      </c>
    </row>
    <row r="9" spans="1:13" s="2" customFormat="1" x14ac:dyDescent="0.25">
      <c r="A9" s="29" t="s">
        <v>326</v>
      </c>
      <c r="B9" s="30">
        <v>100</v>
      </c>
      <c r="C9" s="31">
        <v>1550</v>
      </c>
      <c r="D9" s="30">
        <v>120</v>
      </c>
      <c r="E9" s="30">
        <v>90</v>
      </c>
      <c r="F9" s="30">
        <v>4.2000000000000003E-2</v>
      </c>
      <c r="G9" s="30">
        <v>476</v>
      </c>
      <c r="H9" s="33">
        <v>141</v>
      </c>
      <c r="I9" s="52">
        <f t="shared" si="0"/>
        <v>203.29000000000002</v>
      </c>
    </row>
    <row r="10" spans="1:13" s="2" customFormat="1" x14ac:dyDescent="0.25">
      <c r="A10" s="29" t="s">
        <v>327</v>
      </c>
      <c r="B10" s="34">
        <v>200</v>
      </c>
      <c r="C10" s="34">
        <v>1680</v>
      </c>
      <c r="D10" s="29">
        <v>120</v>
      </c>
      <c r="E10" s="29">
        <v>90</v>
      </c>
      <c r="F10" s="29">
        <v>4.4999999999999998E-2</v>
      </c>
      <c r="G10" s="29">
        <v>444</v>
      </c>
      <c r="H10" s="36">
        <v>163</v>
      </c>
      <c r="I10" s="53">
        <f t="shared" si="0"/>
        <v>229.02500000000001</v>
      </c>
    </row>
    <row r="11" spans="1:13" s="2" customFormat="1" x14ac:dyDescent="0.25">
      <c r="A11" s="29" t="s">
        <v>328</v>
      </c>
      <c r="B11" s="30">
        <v>300</v>
      </c>
      <c r="C11" s="31">
        <v>1940</v>
      </c>
      <c r="D11" s="30">
        <v>120</v>
      </c>
      <c r="E11" s="30">
        <v>90</v>
      </c>
      <c r="F11" s="30">
        <v>5.1999999999999998E-2</v>
      </c>
      <c r="G11" s="30">
        <v>384</v>
      </c>
      <c r="H11" s="33">
        <v>201</v>
      </c>
      <c r="I11" s="52">
        <f>(1245*F11)+H11+10</f>
        <v>275.74</v>
      </c>
    </row>
    <row r="12" spans="1:13" s="2" customFormat="1" x14ac:dyDescent="0.25">
      <c r="A12" s="29" t="s">
        <v>329</v>
      </c>
      <c r="B12" s="29">
        <v>300</v>
      </c>
      <c r="C12" s="34">
        <v>2260</v>
      </c>
      <c r="D12" s="29">
        <v>120</v>
      </c>
      <c r="E12" s="29">
        <v>190</v>
      </c>
      <c r="F12" s="29">
        <v>0.125</v>
      </c>
      <c r="G12" s="29">
        <v>160</v>
      </c>
      <c r="H12" s="36">
        <v>422</v>
      </c>
      <c r="I12" s="53">
        <f t="shared" ref="I12:I21" si="1">(1245*F12)+H12+30</f>
        <v>607.625</v>
      </c>
    </row>
    <row r="13" spans="1:13" s="2" customFormat="1" x14ac:dyDescent="0.25">
      <c r="A13" s="29" t="s">
        <v>330</v>
      </c>
      <c r="B13" s="30">
        <v>300</v>
      </c>
      <c r="C13" s="31">
        <v>2460</v>
      </c>
      <c r="D13" s="30">
        <v>120</v>
      </c>
      <c r="E13" s="30">
        <v>190</v>
      </c>
      <c r="F13" s="30">
        <v>0.14000000000000001</v>
      </c>
      <c r="G13" s="30">
        <v>142</v>
      </c>
      <c r="H13" s="33">
        <v>642</v>
      </c>
      <c r="I13" s="52">
        <f t="shared" si="1"/>
        <v>846.3</v>
      </c>
    </row>
    <row r="14" spans="1:13" s="2" customFormat="1" x14ac:dyDescent="0.25">
      <c r="A14" s="29" t="s">
        <v>331</v>
      </c>
      <c r="B14" s="29">
        <v>400</v>
      </c>
      <c r="C14" s="34">
        <v>2590</v>
      </c>
      <c r="D14" s="29">
        <v>120</v>
      </c>
      <c r="E14" s="29">
        <v>190</v>
      </c>
      <c r="F14" s="29">
        <v>0.14799999999999999</v>
      </c>
      <c r="G14" s="29">
        <v>135</v>
      </c>
      <c r="H14" s="36">
        <v>503</v>
      </c>
      <c r="I14" s="53">
        <f t="shared" si="1"/>
        <v>717.26</v>
      </c>
    </row>
    <row r="15" spans="1:13" s="2" customFormat="1" x14ac:dyDescent="0.25">
      <c r="A15" s="29" t="s">
        <v>332</v>
      </c>
      <c r="B15" s="31">
        <v>400</v>
      </c>
      <c r="C15" s="31">
        <v>2850</v>
      </c>
      <c r="D15" s="30">
        <v>120</v>
      </c>
      <c r="E15" s="30">
        <v>190</v>
      </c>
      <c r="F15" s="30">
        <v>0.16200000000000001</v>
      </c>
      <c r="G15" s="30">
        <v>123</v>
      </c>
      <c r="H15" s="33">
        <v>621</v>
      </c>
      <c r="I15" s="52">
        <f t="shared" si="1"/>
        <v>852.69</v>
      </c>
    </row>
    <row r="16" spans="1:13" s="2" customFormat="1" x14ac:dyDescent="0.25">
      <c r="A16" s="29" t="s">
        <v>333</v>
      </c>
      <c r="B16" s="34">
        <v>400</v>
      </c>
      <c r="C16" s="34">
        <v>2980</v>
      </c>
      <c r="D16" s="29">
        <v>120</v>
      </c>
      <c r="E16" s="29">
        <v>190</v>
      </c>
      <c r="F16" s="29">
        <v>0.17</v>
      </c>
      <c r="G16" s="29">
        <v>117</v>
      </c>
      <c r="H16" s="36">
        <v>820</v>
      </c>
      <c r="I16" s="53">
        <f t="shared" si="1"/>
        <v>1061.6500000000001</v>
      </c>
    </row>
    <row r="17" spans="1:9" s="2" customFormat="1" x14ac:dyDescent="0.25">
      <c r="A17" s="29" t="s">
        <v>335</v>
      </c>
      <c r="B17" s="30">
        <v>3800</v>
      </c>
      <c r="C17" s="31">
        <v>1290</v>
      </c>
      <c r="D17" s="30">
        <v>120</v>
      </c>
      <c r="E17" s="30">
        <v>190</v>
      </c>
      <c r="F17" s="30">
        <v>7.3999999999999996E-2</v>
      </c>
      <c r="G17" s="30">
        <v>270</v>
      </c>
      <c r="H17" s="33">
        <v>320</v>
      </c>
      <c r="I17" s="52">
        <f t="shared" si="1"/>
        <v>442.13</v>
      </c>
    </row>
    <row r="18" spans="1:9" s="2" customFormat="1" x14ac:dyDescent="0.25">
      <c r="A18" s="29" t="s">
        <v>334</v>
      </c>
      <c r="B18" s="29">
        <v>3800</v>
      </c>
      <c r="C18" s="34">
        <v>1550</v>
      </c>
      <c r="D18" s="29">
        <v>120</v>
      </c>
      <c r="E18" s="29">
        <v>190</v>
      </c>
      <c r="F18" s="29">
        <v>8.7999999999999995E-2</v>
      </c>
      <c r="G18" s="29">
        <v>227</v>
      </c>
      <c r="H18" s="36">
        <v>402</v>
      </c>
      <c r="I18" s="53">
        <f t="shared" si="1"/>
        <v>541.55999999999995</v>
      </c>
    </row>
    <row r="19" spans="1:9" s="2" customFormat="1" x14ac:dyDescent="0.25">
      <c r="A19" s="29" t="s">
        <v>336</v>
      </c>
      <c r="B19" s="30">
        <v>3800</v>
      </c>
      <c r="C19" s="31">
        <v>1810</v>
      </c>
      <c r="D19" s="30">
        <v>120</v>
      </c>
      <c r="E19" s="30">
        <v>190</v>
      </c>
      <c r="F19" s="30">
        <v>0.10299999999999999</v>
      </c>
      <c r="G19" s="30">
        <v>194</v>
      </c>
      <c r="H19" s="33">
        <v>527</v>
      </c>
      <c r="I19" s="52">
        <f t="shared" si="1"/>
        <v>685.23500000000001</v>
      </c>
    </row>
    <row r="20" spans="1:9" s="2" customFormat="1" x14ac:dyDescent="0.25">
      <c r="A20" s="29" t="s">
        <v>337</v>
      </c>
      <c r="B20" s="29">
        <v>800</v>
      </c>
      <c r="C20" s="34">
        <v>1810</v>
      </c>
      <c r="D20" s="29">
        <v>120</v>
      </c>
      <c r="E20" s="29">
        <v>190</v>
      </c>
      <c r="F20" s="29">
        <v>0.10299999999999999</v>
      </c>
      <c r="G20" s="29">
        <v>194</v>
      </c>
      <c r="H20" s="36">
        <v>347</v>
      </c>
      <c r="I20" s="53">
        <f t="shared" si="1"/>
        <v>505.23500000000001</v>
      </c>
    </row>
    <row r="21" spans="1:9" s="2" customFormat="1" x14ac:dyDescent="0.25">
      <c r="A21" s="29" t="s">
        <v>338</v>
      </c>
      <c r="B21" s="30">
        <v>800</v>
      </c>
      <c r="C21" s="31">
        <v>2070</v>
      </c>
      <c r="D21" s="30">
        <v>120</v>
      </c>
      <c r="E21" s="30">
        <v>190</v>
      </c>
      <c r="F21" s="30">
        <v>0.11799999999999999</v>
      </c>
      <c r="G21" s="30">
        <v>169</v>
      </c>
      <c r="H21" s="33">
        <v>428</v>
      </c>
      <c r="I21" s="52">
        <f t="shared" si="1"/>
        <v>604.91</v>
      </c>
    </row>
    <row r="22" spans="1:9" s="2" customFormat="1" x14ac:dyDescent="0.25">
      <c r="A22" s="29" t="s">
        <v>339</v>
      </c>
      <c r="B22" s="29">
        <v>800</v>
      </c>
      <c r="C22" s="34">
        <v>2460</v>
      </c>
      <c r="D22" s="29">
        <v>120</v>
      </c>
      <c r="E22" s="29">
        <v>190</v>
      </c>
      <c r="F22" s="29">
        <v>0.14000000000000001</v>
      </c>
      <c r="G22" s="29">
        <v>142</v>
      </c>
      <c r="H22" s="36">
        <v>534</v>
      </c>
      <c r="I22" s="53">
        <f>(1245*F22)+H22+30</f>
        <v>738.3</v>
      </c>
    </row>
    <row r="23" spans="1:9" s="2" customFormat="1" x14ac:dyDescent="0.25">
      <c r="A23" s="29" t="s">
        <v>340</v>
      </c>
      <c r="B23" s="30">
        <v>800</v>
      </c>
      <c r="C23" s="31">
        <v>2720</v>
      </c>
      <c r="D23" s="30">
        <v>120</v>
      </c>
      <c r="E23" s="30">
        <v>190</v>
      </c>
      <c r="F23" s="30">
        <v>0.155</v>
      </c>
      <c r="G23" s="30">
        <v>129</v>
      </c>
      <c r="H23" s="33">
        <v>528</v>
      </c>
      <c r="I23" s="52">
        <f>(1245*F23)+H23+35</f>
        <v>755.97500000000002</v>
      </c>
    </row>
    <row r="24" spans="1:9" s="2" customFormat="1" x14ac:dyDescent="0.25">
      <c r="A24" s="29" t="s">
        <v>341</v>
      </c>
      <c r="B24" s="29">
        <v>2800</v>
      </c>
      <c r="C24" s="34">
        <v>1810</v>
      </c>
      <c r="D24" s="29">
        <v>250</v>
      </c>
      <c r="E24" s="29">
        <v>190</v>
      </c>
      <c r="F24" s="29">
        <v>0.215</v>
      </c>
      <c r="G24" s="29">
        <v>93</v>
      </c>
      <c r="H24" s="36">
        <v>809</v>
      </c>
      <c r="I24" s="53">
        <f t="shared" ref="I24:I28" si="2">(1245*F24)+H24+250</f>
        <v>1326.675</v>
      </c>
    </row>
    <row r="25" spans="1:9" s="2" customFormat="1" x14ac:dyDescent="0.25">
      <c r="A25" s="29" t="s">
        <v>342</v>
      </c>
      <c r="B25" s="30">
        <v>2800</v>
      </c>
      <c r="C25" s="31">
        <v>2070</v>
      </c>
      <c r="D25" s="30">
        <v>250</v>
      </c>
      <c r="E25" s="30">
        <v>190</v>
      </c>
      <c r="F25" s="30">
        <v>0.246</v>
      </c>
      <c r="G25" s="30">
        <v>81</v>
      </c>
      <c r="H25" s="33">
        <v>1336</v>
      </c>
      <c r="I25" s="52">
        <f t="shared" si="2"/>
        <v>1892.27</v>
      </c>
    </row>
    <row r="26" spans="1:9" s="2" customFormat="1" x14ac:dyDescent="0.25">
      <c r="A26" s="29" t="s">
        <v>343</v>
      </c>
      <c r="B26" s="29">
        <v>3800</v>
      </c>
      <c r="C26" s="34">
        <v>2460</v>
      </c>
      <c r="D26" s="29">
        <v>250</v>
      </c>
      <c r="E26" s="29">
        <v>190</v>
      </c>
      <c r="F26" s="29">
        <v>0.29199999999999998</v>
      </c>
      <c r="G26" s="29">
        <v>68</v>
      </c>
      <c r="H26" s="36">
        <v>1440</v>
      </c>
      <c r="I26" s="53">
        <f t="shared" si="2"/>
        <v>2053.54</v>
      </c>
    </row>
    <row r="27" spans="1:9" s="2" customFormat="1" x14ac:dyDescent="0.25">
      <c r="A27" s="29" t="s">
        <v>344</v>
      </c>
      <c r="B27" s="31">
        <v>2800</v>
      </c>
      <c r="C27" s="31">
        <v>2460</v>
      </c>
      <c r="D27" s="30">
        <v>250</v>
      </c>
      <c r="E27" s="30">
        <v>190</v>
      </c>
      <c r="F27" s="30">
        <v>0.29199999999999998</v>
      </c>
      <c r="G27" s="30">
        <v>68</v>
      </c>
      <c r="H27" s="33">
        <v>1370</v>
      </c>
      <c r="I27" s="52">
        <f t="shared" si="2"/>
        <v>1983.54</v>
      </c>
    </row>
    <row r="28" spans="1:9" s="2" customFormat="1" x14ac:dyDescent="0.25">
      <c r="A28" s="29" t="s">
        <v>345</v>
      </c>
      <c r="B28" s="29">
        <v>3800</v>
      </c>
      <c r="C28" s="34">
        <v>2720</v>
      </c>
      <c r="D28" s="29">
        <v>250</v>
      </c>
      <c r="E28" s="29">
        <v>190</v>
      </c>
      <c r="F28" s="29">
        <v>0.32300000000000001</v>
      </c>
      <c r="G28" s="29">
        <v>61</v>
      </c>
      <c r="H28" s="36">
        <v>3048</v>
      </c>
      <c r="I28" s="53">
        <f t="shared" si="2"/>
        <v>3700.1350000000002</v>
      </c>
    </row>
    <row r="29" spans="1:9" s="2" customFormat="1" x14ac:dyDescent="0.25">
      <c r="A29" s="29" t="s">
        <v>346</v>
      </c>
      <c r="B29" s="30">
        <v>2800</v>
      </c>
      <c r="C29" s="31">
        <v>2720</v>
      </c>
      <c r="D29" s="30">
        <v>250</v>
      </c>
      <c r="E29" s="30">
        <v>190</v>
      </c>
      <c r="F29" s="30">
        <v>0.32300000000000001</v>
      </c>
      <c r="G29" s="30">
        <v>61</v>
      </c>
      <c r="H29" s="33">
        <v>2062</v>
      </c>
      <c r="I29" s="52">
        <f>(1245*F29)+H29+250</f>
        <v>2714.1350000000002</v>
      </c>
    </row>
  </sheetData>
  <mergeCells count="3">
    <mergeCell ref="A1:A3"/>
    <mergeCell ref="A4:I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4097" r:id="rId6">
          <objectPr defaultSize="0" autoPict="0" r:id="rId7">
            <anchor moveWithCells="1">
              <from>
                <xdr:col>9</xdr:col>
                <xdr:colOff>19050</xdr:colOff>
                <xdr:row>0</xdr:row>
                <xdr:rowOff>152400</xdr:rowOff>
              </from>
              <to>
                <xdr:col>11</xdr:col>
                <xdr:colOff>600075</xdr:colOff>
                <xdr:row>8</xdr:row>
                <xdr:rowOff>9525</xdr:rowOff>
              </to>
            </anchor>
          </objectPr>
        </oleObject>
      </mc:Choice>
      <mc:Fallback>
        <oleObject progId="CorelDRAW.Graphic.13" shapeId="4097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pane ySplit="5" topLeftCell="A6" activePane="bottomLeft" state="frozen"/>
      <selection pane="bottomLeft" activeCell="B3" sqref="B3:J3"/>
    </sheetView>
  </sheetViews>
  <sheetFormatPr defaultRowHeight="15" x14ac:dyDescent="0.25"/>
  <cols>
    <col min="1" max="1" width="15.140625" customWidth="1"/>
    <col min="2" max="2" width="11.42578125" customWidth="1"/>
    <col min="3" max="4" width="8.85546875" customWidth="1"/>
    <col min="5" max="5" width="8.28515625" customWidth="1"/>
    <col min="6" max="6" width="7.42578125" customWidth="1"/>
    <col min="7" max="7" width="8.85546875" customWidth="1"/>
    <col min="8" max="8" width="12" customWidth="1"/>
    <col min="9" max="9" width="13.28515625" customWidth="1"/>
  </cols>
  <sheetData>
    <row r="1" spans="1:14" x14ac:dyDescent="0.25">
      <c r="A1" s="89" t="s">
        <v>13</v>
      </c>
      <c r="B1" s="7" t="s">
        <v>2</v>
      </c>
      <c r="G1" s="2"/>
      <c r="H1" s="8" t="str">
        <f>'Плиты перекрытия'!I1</f>
        <v>(495) 755 94 60</v>
      </c>
    </row>
    <row r="2" spans="1:14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4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4" ht="26.2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  <c r="I4" s="90"/>
    </row>
    <row r="5" spans="1:14" ht="45.75" customHeight="1" x14ac:dyDescent="0.25">
      <c r="A5" s="26" t="s">
        <v>102</v>
      </c>
      <c r="B5" s="26" t="s">
        <v>3</v>
      </c>
      <c r="C5" s="26" t="s">
        <v>4</v>
      </c>
      <c r="D5" s="26" t="s">
        <v>5</v>
      </c>
      <c r="E5" s="26" t="s">
        <v>6</v>
      </c>
      <c r="F5" s="26" t="s">
        <v>0</v>
      </c>
      <c r="G5" s="28" t="s">
        <v>1</v>
      </c>
      <c r="H5" s="28" t="s">
        <v>322</v>
      </c>
      <c r="I5" s="26" t="s">
        <v>379</v>
      </c>
      <c r="J5" s="16"/>
      <c r="K5" s="16"/>
      <c r="L5" s="16"/>
      <c r="M5" s="16"/>
      <c r="N5" s="16"/>
    </row>
    <row r="6" spans="1:14" s="2" customFormat="1" x14ac:dyDescent="0.25">
      <c r="A6" s="29" t="s">
        <v>433</v>
      </c>
      <c r="B6" s="30"/>
      <c r="C6" s="31">
        <v>5970</v>
      </c>
      <c r="D6" s="31">
        <v>1490</v>
      </c>
      <c r="E6" s="30">
        <v>300</v>
      </c>
      <c r="F6" s="47">
        <v>1.5249999999999999</v>
      </c>
      <c r="G6" s="52">
        <v>6</v>
      </c>
      <c r="H6" s="32">
        <v>4982</v>
      </c>
      <c r="I6" s="40">
        <f>(1225*F6)+H6+450</f>
        <v>7300.125</v>
      </c>
    </row>
    <row r="7" spans="1:14" s="2" customFormat="1" x14ac:dyDescent="0.25">
      <c r="A7" s="29" t="s">
        <v>434</v>
      </c>
      <c r="B7" s="29"/>
      <c r="C7" s="34">
        <v>5970</v>
      </c>
      <c r="D7" s="34">
        <v>1490</v>
      </c>
      <c r="E7" s="29">
        <v>300</v>
      </c>
      <c r="F7" s="54">
        <v>1.35</v>
      </c>
      <c r="G7" s="53">
        <v>6</v>
      </c>
      <c r="H7" s="35">
        <v>4659</v>
      </c>
      <c r="I7" s="55">
        <f t="shared" ref="I7:I17" si="0">(1225*F7)+H7+450</f>
        <v>6762.75</v>
      </c>
    </row>
    <row r="8" spans="1:14" s="2" customFormat="1" x14ac:dyDescent="0.25">
      <c r="A8" s="29" t="s">
        <v>435</v>
      </c>
      <c r="B8" s="30"/>
      <c r="C8" s="31">
        <v>5970</v>
      </c>
      <c r="D8" s="31">
        <v>1490</v>
      </c>
      <c r="E8" s="30">
        <v>300</v>
      </c>
      <c r="F8" s="47">
        <v>1.5249999999999999</v>
      </c>
      <c r="G8" s="52">
        <v>6</v>
      </c>
      <c r="H8" s="32">
        <v>5022</v>
      </c>
      <c r="I8" s="40">
        <f t="shared" si="0"/>
        <v>7340.125</v>
      </c>
    </row>
    <row r="9" spans="1:14" s="2" customFormat="1" x14ac:dyDescent="0.25">
      <c r="A9" s="29" t="s">
        <v>436</v>
      </c>
      <c r="B9" s="29"/>
      <c r="C9" s="34">
        <v>5970</v>
      </c>
      <c r="D9" s="34">
        <v>1490</v>
      </c>
      <c r="E9" s="29">
        <v>300</v>
      </c>
      <c r="F9" s="54">
        <v>1.45</v>
      </c>
      <c r="G9" s="53">
        <v>6</v>
      </c>
      <c r="H9" s="35">
        <v>5668</v>
      </c>
      <c r="I9" s="55">
        <f t="shared" si="0"/>
        <v>7894.25</v>
      </c>
    </row>
    <row r="10" spans="1:14" s="2" customFormat="1" x14ac:dyDescent="0.25">
      <c r="A10" s="29" t="s">
        <v>437</v>
      </c>
      <c r="B10" s="30"/>
      <c r="C10" s="31">
        <v>5970</v>
      </c>
      <c r="D10" s="31">
        <v>1490</v>
      </c>
      <c r="E10" s="30">
        <v>300</v>
      </c>
      <c r="F10" s="47">
        <v>1.35</v>
      </c>
      <c r="G10" s="52">
        <v>6</v>
      </c>
      <c r="H10" s="32">
        <v>4986</v>
      </c>
      <c r="I10" s="40">
        <f t="shared" si="0"/>
        <v>7089.75</v>
      </c>
    </row>
    <row r="11" spans="1:14" s="2" customFormat="1" x14ac:dyDescent="0.25">
      <c r="A11" s="29" t="s">
        <v>438</v>
      </c>
      <c r="B11" s="29"/>
      <c r="C11" s="34">
        <v>5970</v>
      </c>
      <c r="D11" s="34">
        <v>1490</v>
      </c>
      <c r="E11" s="29">
        <v>300</v>
      </c>
      <c r="F11" s="54">
        <v>1.2250000000000001</v>
      </c>
      <c r="G11" s="53">
        <v>6</v>
      </c>
      <c r="H11" s="35">
        <v>3600</v>
      </c>
      <c r="I11" s="55">
        <f t="shared" si="0"/>
        <v>5550.625</v>
      </c>
    </row>
    <row r="12" spans="1:14" s="2" customFormat="1" x14ac:dyDescent="0.25">
      <c r="A12" s="29" t="s">
        <v>439</v>
      </c>
      <c r="B12" s="30"/>
      <c r="C12" s="31">
        <v>5970</v>
      </c>
      <c r="D12" s="31">
        <v>1490</v>
      </c>
      <c r="E12" s="30">
        <v>300</v>
      </c>
      <c r="F12" s="47">
        <v>1.2250000000000001</v>
      </c>
      <c r="G12" s="52">
        <v>6</v>
      </c>
      <c r="H12" s="32">
        <v>4203</v>
      </c>
      <c r="I12" s="40">
        <f t="shared" si="0"/>
        <v>6153.625</v>
      </c>
    </row>
    <row r="13" spans="1:14" s="2" customFormat="1" x14ac:dyDescent="0.25">
      <c r="A13" s="29" t="s">
        <v>440</v>
      </c>
      <c r="B13" s="29"/>
      <c r="C13" s="34">
        <v>5970</v>
      </c>
      <c r="D13" s="34">
        <v>1490</v>
      </c>
      <c r="E13" s="29">
        <v>300</v>
      </c>
      <c r="F13" s="54">
        <v>1.2250000000000001</v>
      </c>
      <c r="G13" s="53">
        <v>6</v>
      </c>
      <c r="H13" s="35">
        <v>3909</v>
      </c>
      <c r="I13" s="55">
        <f t="shared" si="0"/>
        <v>5859.625</v>
      </c>
    </row>
    <row r="14" spans="1:14" s="2" customFormat="1" x14ac:dyDescent="0.25">
      <c r="A14" s="29" t="s">
        <v>441</v>
      </c>
      <c r="B14" s="30"/>
      <c r="C14" s="31">
        <v>5970</v>
      </c>
      <c r="D14" s="31">
        <v>1490</v>
      </c>
      <c r="E14" s="30">
        <v>300</v>
      </c>
      <c r="F14" s="47">
        <v>1.5249999999999999</v>
      </c>
      <c r="G14" s="52">
        <v>6</v>
      </c>
      <c r="H14" s="32">
        <v>4412</v>
      </c>
      <c r="I14" s="40">
        <f t="shared" si="0"/>
        <v>6730.125</v>
      </c>
    </row>
    <row r="15" spans="1:14" s="2" customFormat="1" x14ac:dyDescent="0.25">
      <c r="A15" s="29" t="s">
        <v>442</v>
      </c>
      <c r="B15" s="29"/>
      <c r="C15" s="34">
        <v>5970</v>
      </c>
      <c r="D15" s="34">
        <v>1490</v>
      </c>
      <c r="E15" s="29">
        <v>300</v>
      </c>
      <c r="F15" s="54">
        <v>1.5249999999999999</v>
      </c>
      <c r="G15" s="53">
        <v>6</v>
      </c>
      <c r="H15" s="35">
        <v>4267</v>
      </c>
      <c r="I15" s="55">
        <f t="shared" si="0"/>
        <v>6585.125</v>
      </c>
    </row>
    <row r="16" spans="1:14" s="2" customFormat="1" x14ac:dyDescent="0.25">
      <c r="A16" s="29" t="s">
        <v>443</v>
      </c>
      <c r="B16" s="30"/>
      <c r="C16" s="31">
        <v>5970</v>
      </c>
      <c r="D16" s="31">
        <v>1490</v>
      </c>
      <c r="E16" s="30">
        <v>300</v>
      </c>
      <c r="F16" s="47">
        <v>1.5249999999999999</v>
      </c>
      <c r="G16" s="52">
        <v>6</v>
      </c>
      <c r="H16" s="32">
        <v>5778</v>
      </c>
      <c r="I16" s="40">
        <f t="shared" si="0"/>
        <v>8096.125</v>
      </c>
    </row>
    <row r="17" spans="1:9" s="2" customFormat="1" x14ac:dyDescent="0.25">
      <c r="A17" s="29" t="s">
        <v>444</v>
      </c>
      <c r="B17" s="29"/>
      <c r="C17" s="34">
        <v>5970</v>
      </c>
      <c r="D17" s="34">
        <v>1490</v>
      </c>
      <c r="E17" s="29">
        <v>300</v>
      </c>
      <c r="F17" s="54">
        <v>1.95</v>
      </c>
      <c r="G17" s="53">
        <v>6</v>
      </c>
      <c r="H17" s="35">
        <v>5359</v>
      </c>
      <c r="I17" s="55">
        <f t="shared" si="0"/>
        <v>8197.75</v>
      </c>
    </row>
  </sheetData>
  <mergeCells count="3">
    <mergeCell ref="A1:A3"/>
    <mergeCell ref="A4:I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6145" r:id="rId6">
          <objectPr defaultSize="0" autoPict="0" r:id="rId7">
            <anchor moveWithCells="1">
              <from>
                <xdr:col>9</xdr:col>
                <xdr:colOff>466725</xdr:colOff>
                <xdr:row>1</xdr:row>
                <xdr:rowOff>38100</xdr:rowOff>
              </from>
              <to>
                <xdr:col>12</xdr:col>
                <xdr:colOff>361950</xdr:colOff>
                <xdr:row>8</xdr:row>
                <xdr:rowOff>114300</xdr:rowOff>
              </to>
            </anchor>
          </objectPr>
        </oleObject>
      </mc:Choice>
      <mc:Fallback>
        <oleObject progId="CorelDRAW.Graphic.13" shapeId="6145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zoomScale="85" zoomScaleNormal="85" workbookViewId="0">
      <pane ySplit="5" topLeftCell="A6" activePane="bottomLeft" state="frozen"/>
      <selection pane="bottomLeft" activeCell="B3" sqref="B3:J3"/>
    </sheetView>
  </sheetViews>
  <sheetFormatPr defaultRowHeight="15" x14ac:dyDescent="0.25"/>
  <cols>
    <col min="1" max="1" width="19.85546875" customWidth="1"/>
    <col min="2" max="2" width="10.85546875" customWidth="1"/>
    <col min="3" max="3" width="8.140625" customWidth="1"/>
    <col min="4" max="4" width="8" customWidth="1"/>
    <col min="5" max="5" width="6.28515625" customWidth="1"/>
    <col min="6" max="6" width="9.28515625" customWidth="1"/>
    <col min="7" max="7" width="10.7109375" customWidth="1"/>
    <col min="8" max="8" width="11.140625" customWidth="1"/>
  </cols>
  <sheetData>
    <row r="1" spans="1:13" x14ac:dyDescent="0.25">
      <c r="A1" s="92" t="s">
        <v>14</v>
      </c>
      <c r="B1" s="7" t="s">
        <v>2</v>
      </c>
      <c r="G1" s="2"/>
      <c r="H1" s="8" t="str">
        <f>'Плиты перекрытия'!I1</f>
        <v>(495) 755 94 60</v>
      </c>
    </row>
    <row r="2" spans="1:13" x14ac:dyDescent="0.25">
      <c r="A2" s="92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3" ht="16.5" customHeight="1" x14ac:dyDescent="0.25">
      <c r="A3" s="92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3" ht="30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3" ht="49.5" customHeight="1" x14ac:dyDescent="0.25">
      <c r="A5" s="26" t="s">
        <v>102</v>
      </c>
      <c r="B5" s="26" t="s">
        <v>4</v>
      </c>
      <c r="C5" s="26" t="s">
        <v>5</v>
      </c>
      <c r="D5" s="26" t="s">
        <v>6</v>
      </c>
      <c r="E5" s="26" t="s">
        <v>0</v>
      </c>
      <c r="F5" s="26" t="s">
        <v>1</v>
      </c>
      <c r="G5" s="26" t="s">
        <v>322</v>
      </c>
      <c r="H5" s="26" t="s">
        <v>379</v>
      </c>
      <c r="I5" s="16"/>
      <c r="J5" s="16"/>
      <c r="K5" s="16"/>
      <c r="L5" s="16"/>
      <c r="M5" s="16"/>
    </row>
    <row r="6" spans="1:13" s="2" customFormat="1" x14ac:dyDescent="0.25">
      <c r="A6" s="29" t="s">
        <v>350</v>
      </c>
      <c r="B6" s="30">
        <v>2380</v>
      </c>
      <c r="C6" s="30">
        <v>400</v>
      </c>
      <c r="D6" s="30">
        <v>580</v>
      </c>
      <c r="E6" s="30">
        <v>1.3580000000000001</v>
      </c>
      <c r="F6" s="30">
        <v>14</v>
      </c>
      <c r="G6" s="33">
        <v>1702</v>
      </c>
      <c r="H6" s="40">
        <f>(1245*E6)+G6+25</f>
        <v>3417.71</v>
      </c>
    </row>
    <row r="7" spans="1:13" s="2" customFormat="1" x14ac:dyDescent="0.25">
      <c r="A7" s="29" t="s">
        <v>348</v>
      </c>
      <c r="B7" s="29">
        <v>2380</v>
      </c>
      <c r="C7" s="29">
        <v>500</v>
      </c>
      <c r="D7" s="29">
        <v>580</v>
      </c>
      <c r="E7" s="29">
        <v>1.698</v>
      </c>
      <c r="F7" s="29">
        <v>12</v>
      </c>
      <c r="G7" s="36">
        <v>2122</v>
      </c>
      <c r="H7" s="55">
        <f>(1245*E7)+G7+35</f>
        <v>4271.01</v>
      </c>
    </row>
    <row r="8" spans="1:13" s="2" customFormat="1" x14ac:dyDescent="0.25">
      <c r="A8" s="29" t="s">
        <v>349</v>
      </c>
      <c r="B8" s="30">
        <v>2380</v>
      </c>
      <c r="C8" s="30">
        <v>600</v>
      </c>
      <c r="D8" s="30">
        <v>580</v>
      </c>
      <c r="E8" s="30">
        <v>2.0379999999999998</v>
      </c>
      <c r="F8" s="30">
        <v>10</v>
      </c>
      <c r="G8" s="33">
        <v>2555</v>
      </c>
      <c r="H8" s="40">
        <f>(1245*E8)+G8+35</f>
        <v>5127.3099999999995</v>
      </c>
    </row>
    <row r="9" spans="1:13" s="2" customFormat="1" x14ac:dyDescent="0.25">
      <c r="A9" s="29" t="s">
        <v>351</v>
      </c>
      <c r="B9" s="29">
        <v>1180</v>
      </c>
      <c r="C9" s="29">
        <v>400</v>
      </c>
      <c r="D9" s="29">
        <v>580</v>
      </c>
      <c r="E9" s="29">
        <v>0.66300000000000003</v>
      </c>
      <c r="F9" s="29">
        <v>30</v>
      </c>
      <c r="G9" s="36">
        <v>889</v>
      </c>
      <c r="H9" s="55">
        <f>(1245*E9)+G9+10</f>
        <v>1724.4349999999999</v>
      </c>
    </row>
    <row r="10" spans="1:13" s="2" customFormat="1" x14ac:dyDescent="0.25">
      <c r="A10" s="29" t="s">
        <v>352</v>
      </c>
      <c r="B10" s="30">
        <v>1180</v>
      </c>
      <c r="C10" s="30">
        <v>300</v>
      </c>
      <c r="D10" s="30">
        <v>580</v>
      </c>
      <c r="E10" s="30">
        <v>0.50800000000000001</v>
      </c>
      <c r="F10" s="30">
        <v>40</v>
      </c>
      <c r="G10" s="33">
        <v>658</v>
      </c>
      <c r="H10" s="40">
        <f>(1245*E10)+G10+15</f>
        <v>1305.46</v>
      </c>
    </row>
    <row r="11" spans="1:13" s="2" customFormat="1" x14ac:dyDescent="0.25">
      <c r="A11" s="29" t="s">
        <v>353</v>
      </c>
      <c r="B11" s="29">
        <v>1180</v>
      </c>
      <c r="C11" s="29">
        <v>600</v>
      </c>
      <c r="D11" s="29">
        <v>580</v>
      </c>
      <c r="E11" s="29">
        <v>0.995</v>
      </c>
      <c r="F11" s="29">
        <v>20</v>
      </c>
      <c r="G11" s="36">
        <v>1293</v>
      </c>
      <c r="H11" s="55">
        <f t="shared" ref="H11:H34" si="0">(1245*E11)+G11+25</f>
        <v>2556.7750000000001</v>
      </c>
    </row>
    <row r="12" spans="1:13" s="2" customFormat="1" x14ac:dyDescent="0.25">
      <c r="A12" s="29" t="s">
        <v>354</v>
      </c>
      <c r="B12" s="30">
        <v>1180</v>
      </c>
      <c r="C12" s="30">
        <v>500</v>
      </c>
      <c r="D12" s="30">
        <v>580</v>
      </c>
      <c r="E12" s="30">
        <v>0.82799999999999996</v>
      </c>
      <c r="F12" s="30">
        <v>24</v>
      </c>
      <c r="G12" s="33">
        <v>1095</v>
      </c>
      <c r="H12" s="40">
        <f t="shared" si="0"/>
        <v>2150.8599999999997</v>
      </c>
    </row>
    <row r="13" spans="1:13" s="2" customFormat="1" x14ac:dyDescent="0.25">
      <c r="A13" s="29" t="s">
        <v>355</v>
      </c>
      <c r="B13" s="29">
        <v>1180</v>
      </c>
      <c r="C13" s="29">
        <v>400</v>
      </c>
      <c r="D13" s="29">
        <v>280</v>
      </c>
      <c r="E13" s="29">
        <v>0.318</v>
      </c>
      <c r="F13" s="29">
        <v>63</v>
      </c>
      <c r="G13" s="36">
        <v>425</v>
      </c>
      <c r="H13" s="55">
        <f>(1245*E13)+G13+10</f>
        <v>830.91000000000008</v>
      </c>
    </row>
    <row r="14" spans="1:13" s="2" customFormat="1" x14ac:dyDescent="0.25">
      <c r="A14" s="29" t="s">
        <v>356</v>
      </c>
      <c r="B14" s="30">
        <v>2380</v>
      </c>
      <c r="C14" s="30">
        <v>300</v>
      </c>
      <c r="D14" s="30">
        <v>580</v>
      </c>
      <c r="E14" s="30">
        <v>1.0149999999999999</v>
      </c>
      <c r="F14" s="30">
        <v>20</v>
      </c>
      <c r="G14" s="33">
        <v>1514</v>
      </c>
      <c r="H14" s="40">
        <f t="shared" si="0"/>
        <v>2802.6750000000002</v>
      </c>
    </row>
    <row r="15" spans="1:13" s="2" customFormat="1" x14ac:dyDescent="0.25">
      <c r="A15" s="29" t="s">
        <v>357</v>
      </c>
      <c r="B15" s="34">
        <v>900</v>
      </c>
      <c r="C15" s="29">
        <v>600</v>
      </c>
      <c r="D15" s="29">
        <v>480</v>
      </c>
      <c r="E15" s="29">
        <v>0.73299999999999998</v>
      </c>
      <c r="F15" s="29">
        <v>27</v>
      </c>
      <c r="G15" s="36">
        <v>984</v>
      </c>
      <c r="H15" s="55">
        <f t="shared" si="0"/>
        <v>1921.585</v>
      </c>
    </row>
    <row r="16" spans="1:13" s="2" customFormat="1" x14ac:dyDescent="0.25">
      <c r="A16" s="29" t="s">
        <v>358</v>
      </c>
      <c r="B16" s="31">
        <v>900</v>
      </c>
      <c r="C16" s="30">
        <v>400</v>
      </c>
      <c r="D16" s="30">
        <v>580</v>
      </c>
      <c r="E16" s="30">
        <v>0.48799999999999999</v>
      </c>
      <c r="F16" s="30">
        <v>41</v>
      </c>
      <c r="G16" s="33">
        <v>637</v>
      </c>
      <c r="H16" s="40">
        <f>(1245*E16)+G16+20</f>
        <v>1264.56</v>
      </c>
    </row>
    <row r="17" spans="1:8" s="2" customFormat="1" x14ac:dyDescent="0.25">
      <c r="A17" s="29" t="s">
        <v>359</v>
      </c>
      <c r="B17" s="34">
        <v>900</v>
      </c>
      <c r="C17" s="29">
        <v>300</v>
      </c>
      <c r="D17" s="29">
        <v>580</v>
      </c>
      <c r="E17" s="29">
        <v>0.36499999999999999</v>
      </c>
      <c r="F17" s="29">
        <v>55</v>
      </c>
      <c r="G17" s="36">
        <v>492</v>
      </c>
      <c r="H17" s="55">
        <f>(1245*E17)+G17+15</f>
        <v>961.42499999999995</v>
      </c>
    </row>
    <row r="18" spans="1:8" s="2" customFormat="1" x14ac:dyDescent="0.25">
      <c r="A18" s="29" t="s">
        <v>360</v>
      </c>
      <c r="B18" s="31">
        <v>900</v>
      </c>
      <c r="C18" s="30">
        <v>500</v>
      </c>
      <c r="D18" s="30">
        <v>580</v>
      </c>
      <c r="E18" s="30">
        <v>0.61</v>
      </c>
      <c r="F18" s="30">
        <v>33</v>
      </c>
      <c r="G18" s="33">
        <v>792</v>
      </c>
      <c r="H18" s="40">
        <f>(1245*E18)+G18+20</f>
        <v>1571.4499999999998</v>
      </c>
    </row>
    <row r="19" spans="1:8" s="2" customFormat="1" x14ac:dyDescent="0.25">
      <c r="A19" s="29" t="s">
        <v>361</v>
      </c>
      <c r="B19" s="34">
        <v>1180</v>
      </c>
      <c r="C19" s="29">
        <v>500</v>
      </c>
      <c r="D19" s="29">
        <v>280</v>
      </c>
      <c r="E19" s="29">
        <v>0.39800000000000002</v>
      </c>
      <c r="F19" s="29">
        <v>50</v>
      </c>
      <c r="G19" s="36">
        <v>571</v>
      </c>
      <c r="H19" s="55">
        <f>(1245*E19)+G19+15</f>
        <v>1081.51</v>
      </c>
    </row>
    <row r="20" spans="1:8" s="2" customFormat="1" x14ac:dyDescent="0.25">
      <c r="A20" s="29" t="s">
        <v>362</v>
      </c>
      <c r="B20" s="31">
        <v>1180</v>
      </c>
      <c r="C20" s="30">
        <v>300</v>
      </c>
      <c r="D20" s="30">
        <v>280</v>
      </c>
      <c r="E20" s="30">
        <v>0.25</v>
      </c>
      <c r="F20" s="30">
        <v>80</v>
      </c>
      <c r="G20" s="33">
        <v>385</v>
      </c>
      <c r="H20" s="40">
        <f>(1245*E20)+G20+15</f>
        <v>711.25</v>
      </c>
    </row>
    <row r="21" spans="1:8" s="2" customFormat="1" x14ac:dyDescent="0.25">
      <c r="A21" s="29" t="s">
        <v>363</v>
      </c>
      <c r="B21" s="34">
        <v>2380</v>
      </c>
      <c r="C21" s="29">
        <v>400</v>
      </c>
      <c r="D21" s="29">
        <v>580</v>
      </c>
      <c r="E21" s="29">
        <v>1.3580000000000001</v>
      </c>
      <c r="F21" s="29">
        <v>15</v>
      </c>
      <c r="G21" s="36">
        <v>1774</v>
      </c>
      <c r="H21" s="55">
        <f>(1245*E21)+G21+35</f>
        <v>3499.71</v>
      </c>
    </row>
    <row r="22" spans="1:8" s="2" customFormat="1" x14ac:dyDescent="0.25">
      <c r="A22" s="29" t="s">
        <v>364</v>
      </c>
      <c r="B22" s="31">
        <v>2380</v>
      </c>
      <c r="C22" s="30">
        <v>500</v>
      </c>
      <c r="D22" s="30">
        <v>580</v>
      </c>
      <c r="E22" s="30">
        <v>1.698</v>
      </c>
      <c r="F22" s="30">
        <v>13</v>
      </c>
      <c r="G22" s="33">
        <v>2233</v>
      </c>
      <c r="H22" s="40">
        <f>(1245*E22)+G22+35</f>
        <v>4382.01</v>
      </c>
    </row>
    <row r="23" spans="1:8" s="2" customFormat="1" x14ac:dyDescent="0.25">
      <c r="A23" s="29" t="s">
        <v>365</v>
      </c>
      <c r="B23" s="34">
        <v>2380</v>
      </c>
      <c r="C23" s="29">
        <v>600</v>
      </c>
      <c r="D23" s="29">
        <v>580</v>
      </c>
      <c r="E23" s="29">
        <v>2.0379999999999998</v>
      </c>
      <c r="F23" s="29">
        <v>10</v>
      </c>
      <c r="G23" s="36">
        <v>2652</v>
      </c>
      <c r="H23" s="55">
        <f>(1245*E23)+G23+40</f>
        <v>5229.3099999999995</v>
      </c>
    </row>
    <row r="24" spans="1:8" s="2" customFormat="1" x14ac:dyDescent="0.25">
      <c r="A24" s="29" t="s">
        <v>366</v>
      </c>
      <c r="B24" s="31">
        <v>1180</v>
      </c>
      <c r="C24" s="30">
        <v>400</v>
      </c>
      <c r="D24" s="30">
        <v>580</v>
      </c>
      <c r="E24" s="30">
        <v>0.66300000000000003</v>
      </c>
      <c r="F24" s="30">
        <v>30</v>
      </c>
      <c r="G24" s="33">
        <v>918</v>
      </c>
      <c r="H24" s="40">
        <f>(1245*E24)+G24+20</f>
        <v>1763.4349999999999</v>
      </c>
    </row>
    <row r="25" spans="1:8" s="2" customFormat="1" x14ac:dyDescent="0.25">
      <c r="A25" s="29" t="s">
        <v>367</v>
      </c>
      <c r="B25" s="34">
        <v>1180</v>
      </c>
      <c r="C25" s="29">
        <v>300</v>
      </c>
      <c r="D25" s="29">
        <v>580</v>
      </c>
      <c r="E25" s="29">
        <v>0.50800000000000001</v>
      </c>
      <c r="F25" s="29">
        <v>40</v>
      </c>
      <c r="G25" s="36">
        <v>683</v>
      </c>
      <c r="H25" s="55">
        <f>(1245*E25)+G25+20</f>
        <v>1335.46</v>
      </c>
    </row>
    <row r="26" spans="1:8" s="2" customFormat="1" x14ac:dyDescent="0.25">
      <c r="A26" s="29" t="s">
        <v>368</v>
      </c>
      <c r="B26" s="31">
        <v>1180</v>
      </c>
      <c r="C26" s="30">
        <v>600</v>
      </c>
      <c r="D26" s="30">
        <v>580</v>
      </c>
      <c r="E26" s="30">
        <v>0.995</v>
      </c>
      <c r="F26" s="30">
        <v>21</v>
      </c>
      <c r="G26" s="33">
        <v>1336</v>
      </c>
      <c r="H26" s="40">
        <f>(1245*E26)+G26+30</f>
        <v>2604.7750000000001</v>
      </c>
    </row>
    <row r="27" spans="1:8" s="2" customFormat="1" x14ac:dyDescent="0.25">
      <c r="A27" s="29" t="s">
        <v>369</v>
      </c>
      <c r="B27" s="34">
        <v>1180</v>
      </c>
      <c r="C27" s="29">
        <v>500</v>
      </c>
      <c r="D27" s="29">
        <v>580</v>
      </c>
      <c r="E27" s="29">
        <v>0.82799999999999996</v>
      </c>
      <c r="F27" s="29">
        <v>24</v>
      </c>
      <c r="G27" s="36">
        <v>1129</v>
      </c>
      <c r="H27" s="55">
        <f>(1245*E27)+G27+30</f>
        <v>2189.8599999999997</v>
      </c>
    </row>
    <row r="28" spans="1:8" s="2" customFormat="1" x14ac:dyDescent="0.25">
      <c r="A28" s="29" t="s">
        <v>370</v>
      </c>
      <c r="B28" s="31">
        <v>1180</v>
      </c>
      <c r="C28" s="30">
        <v>400</v>
      </c>
      <c r="D28" s="30">
        <v>280</v>
      </c>
      <c r="E28" s="30">
        <v>0.318</v>
      </c>
      <c r="F28" s="30">
        <v>63</v>
      </c>
      <c r="G28" s="33">
        <v>440</v>
      </c>
      <c r="H28" s="40">
        <f>(1245*E28)+G28+15</f>
        <v>850.91000000000008</v>
      </c>
    </row>
    <row r="29" spans="1:8" s="2" customFormat="1" x14ac:dyDescent="0.25">
      <c r="A29" s="29" t="s">
        <v>371</v>
      </c>
      <c r="B29" s="34">
        <v>2380</v>
      </c>
      <c r="C29" s="29">
        <v>300</v>
      </c>
      <c r="D29" s="29">
        <v>580</v>
      </c>
      <c r="E29" s="29">
        <v>1.0149999999999999</v>
      </c>
      <c r="F29" s="29">
        <v>20</v>
      </c>
      <c r="G29" s="36">
        <v>1361</v>
      </c>
      <c r="H29" s="55">
        <f>(1245*E29)+G29+40</f>
        <v>2664.6750000000002</v>
      </c>
    </row>
    <row r="30" spans="1:8" s="2" customFormat="1" x14ac:dyDescent="0.25">
      <c r="A30" s="29" t="s">
        <v>372</v>
      </c>
      <c r="B30" s="31">
        <v>900</v>
      </c>
      <c r="C30" s="30">
        <v>600</v>
      </c>
      <c r="D30" s="30">
        <v>580</v>
      </c>
      <c r="E30" s="30">
        <v>0.73299999999999998</v>
      </c>
      <c r="F30" s="30">
        <v>27</v>
      </c>
      <c r="G30" s="33">
        <v>1008</v>
      </c>
      <c r="H30" s="40">
        <f t="shared" si="0"/>
        <v>1945.585</v>
      </c>
    </row>
    <row r="31" spans="1:8" s="2" customFormat="1" x14ac:dyDescent="0.25">
      <c r="A31" s="29" t="s">
        <v>373</v>
      </c>
      <c r="B31" s="34">
        <v>900</v>
      </c>
      <c r="C31" s="29">
        <v>400</v>
      </c>
      <c r="D31" s="29">
        <v>580</v>
      </c>
      <c r="E31" s="29">
        <v>0.48799999999999999</v>
      </c>
      <c r="F31" s="29">
        <v>41</v>
      </c>
      <c r="G31" s="36">
        <v>657</v>
      </c>
      <c r="H31" s="55">
        <f t="shared" si="0"/>
        <v>1289.56</v>
      </c>
    </row>
    <row r="32" spans="1:8" s="2" customFormat="1" x14ac:dyDescent="0.25">
      <c r="A32" s="29" t="s">
        <v>374</v>
      </c>
      <c r="B32" s="31">
        <v>900</v>
      </c>
      <c r="C32" s="30">
        <v>300</v>
      </c>
      <c r="D32" s="30">
        <v>580</v>
      </c>
      <c r="E32" s="30">
        <v>0.36499999999999999</v>
      </c>
      <c r="F32" s="30">
        <v>55</v>
      </c>
      <c r="G32" s="33">
        <v>500</v>
      </c>
      <c r="H32" s="40">
        <f t="shared" si="0"/>
        <v>979.42499999999995</v>
      </c>
    </row>
    <row r="33" spans="1:8" s="2" customFormat="1" x14ac:dyDescent="0.25">
      <c r="A33" s="29" t="s">
        <v>375</v>
      </c>
      <c r="B33" s="34">
        <v>900</v>
      </c>
      <c r="C33" s="29">
        <v>500</v>
      </c>
      <c r="D33" s="29">
        <v>580</v>
      </c>
      <c r="E33" s="29">
        <v>0.61</v>
      </c>
      <c r="F33" s="29">
        <v>33</v>
      </c>
      <c r="G33" s="36">
        <v>805</v>
      </c>
      <c r="H33" s="55">
        <f>(1245*E33)+G33+15</f>
        <v>1579.4499999999998</v>
      </c>
    </row>
    <row r="34" spans="1:8" s="2" customFormat="1" x14ac:dyDescent="0.25">
      <c r="A34" s="29" t="s">
        <v>376</v>
      </c>
      <c r="B34" s="31">
        <v>1180</v>
      </c>
      <c r="C34" s="30">
        <v>500</v>
      </c>
      <c r="D34" s="30">
        <v>280</v>
      </c>
      <c r="E34" s="30">
        <v>0.39800000000000002</v>
      </c>
      <c r="F34" s="30">
        <v>50</v>
      </c>
      <c r="G34" s="33">
        <v>544</v>
      </c>
      <c r="H34" s="40">
        <f t="shared" si="0"/>
        <v>1064.51</v>
      </c>
    </row>
    <row r="35" spans="1:8" s="2" customFormat="1" x14ac:dyDescent="0.25">
      <c r="A35" s="29" t="s">
        <v>377</v>
      </c>
      <c r="B35" s="34">
        <v>1180</v>
      </c>
      <c r="C35" s="29">
        <v>300</v>
      </c>
      <c r="D35" s="29">
        <v>280</v>
      </c>
      <c r="E35" s="56">
        <v>0.25</v>
      </c>
      <c r="F35" s="29">
        <v>80</v>
      </c>
      <c r="G35" s="36">
        <v>342</v>
      </c>
      <c r="H35" s="55">
        <f>(1245*E35)+G35+10</f>
        <v>663.25</v>
      </c>
    </row>
    <row r="36" spans="1:8" s="2" customFormat="1" x14ac:dyDescent="0.25">
      <c r="A36" s="29" t="s">
        <v>378</v>
      </c>
      <c r="B36" s="31">
        <v>1180</v>
      </c>
      <c r="C36" s="30">
        <v>600</v>
      </c>
      <c r="D36" s="30">
        <v>280</v>
      </c>
      <c r="E36" s="47">
        <v>0.47799999999999998</v>
      </c>
      <c r="F36" s="30">
        <v>42</v>
      </c>
      <c r="G36" s="33">
        <v>664</v>
      </c>
      <c r="H36" s="40">
        <f>(1245*E36)+G36+15</f>
        <v>1274.1100000000001</v>
      </c>
    </row>
    <row r="37" spans="1:8" s="2" customFormat="1" x14ac:dyDescent="0.25"/>
    <row r="38" spans="1:8" s="2" customFormat="1" x14ac:dyDescent="0.25"/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5121" r:id="rId6">
          <objectPr defaultSize="0" autoPict="0" r:id="rId7">
            <anchor moveWithCells="1">
              <from>
                <xdr:col>9</xdr:col>
                <xdr:colOff>533400</xdr:colOff>
                <xdr:row>1</xdr:row>
                <xdr:rowOff>114300</xdr:rowOff>
              </from>
              <to>
                <xdr:col>12</xdr:col>
                <xdr:colOff>361950</xdr:colOff>
                <xdr:row>8</xdr:row>
                <xdr:rowOff>19050</xdr:rowOff>
              </to>
            </anchor>
          </objectPr>
        </oleObject>
      </mc:Choice>
      <mc:Fallback>
        <oleObject progId="CorelDRAW.Graphic.13" shapeId="512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"/>
  <sheetViews>
    <sheetView workbookViewId="0">
      <pane ySplit="5" topLeftCell="A6" activePane="bottomLeft" state="frozen"/>
      <selection pane="bottomLeft" activeCell="B3" sqref="B3:J3"/>
    </sheetView>
  </sheetViews>
  <sheetFormatPr defaultRowHeight="15" x14ac:dyDescent="0.25"/>
  <cols>
    <col min="1" max="1" width="16" customWidth="1"/>
    <col min="2" max="2" width="11.28515625" customWidth="1"/>
    <col min="7" max="7" width="11.5703125" customWidth="1"/>
    <col min="8" max="8" width="10.28515625" customWidth="1"/>
  </cols>
  <sheetData>
    <row r="1" spans="1:13" x14ac:dyDescent="0.25">
      <c r="A1" s="92" t="s">
        <v>380</v>
      </c>
      <c r="B1" s="7" t="s">
        <v>2</v>
      </c>
      <c r="G1" s="2"/>
      <c r="H1" s="8" t="str">
        <f>'Плиты перекрытия'!I1</f>
        <v>(495) 755 94 60</v>
      </c>
    </row>
    <row r="2" spans="1:13" x14ac:dyDescent="0.25">
      <c r="A2" s="92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3" ht="13.5" customHeight="1" x14ac:dyDescent="0.25">
      <c r="A3" s="92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3" ht="28.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3" ht="49.5" customHeight="1" x14ac:dyDescent="0.25">
      <c r="A5" s="26" t="s">
        <v>102</v>
      </c>
      <c r="B5" s="26" t="s">
        <v>4</v>
      </c>
      <c r="C5" s="26" t="s">
        <v>5</v>
      </c>
      <c r="D5" s="26" t="s">
        <v>6</v>
      </c>
      <c r="E5" s="26" t="s">
        <v>0</v>
      </c>
      <c r="F5" s="26" t="s">
        <v>1</v>
      </c>
      <c r="G5" s="26" t="s">
        <v>322</v>
      </c>
      <c r="H5" s="26" t="s">
        <v>379</v>
      </c>
      <c r="I5" s="16"/>
      <c r="J5" s="16"/>
      <c r="K5" s="16"/>
      <c r="L5" s="16"/>
      <c r="M5" s="16"/>
    </row>
    <row r="6" spans="1:13" s="2" customFormat="1" x14ac:dyDescent="0.25">
      <c r="A6" s="29" t="s">
        <v>381</v>
      </c>
      <c r="B6" s="30">
        <v>2800</v>
      </c>
      <c r="C6" s="30">
        <v>1180</v>
      </c>
      <c r="D6" s="30">
        <v>500</v>
      </c>
      <c r="E6" s="30">
        <v>2.8250000000000002</v>
      </c>
      <c r="F6" s="52">
        <f>21/E6</f>
        <v>7.4336283185840699</v>
      </c>
      <c r="G6" s="33">
        <v>5386</v>
      </c>
      <c r="H6" s="40">
        <f t="shared" ref="H6:H26" si="0">(1245*E6)+G6+20</f>
        <v>8923.125</v>
      </c>
    </row>
    <row r="7" spans="1:13" s="2" customFormat="1" x14ac:dyDescent="0.25">
      <c r="A7" s="29" t="s">
        <v>382</v>
      </c>
      <c r="B7" s="29">
        <v>2400</v>
      </c>
      <c r="C7" s="29">
        <v>2380</v>
      </c>
      <c r="D7" s="29">
        <v>500</v>
      </c>
      <c r="E7" s="29">
        <v>4.75</v>
      </c>
      <c r="F7" s="53">
        <f t="shared" ref="F7:F49" si="1">21/E7</f>
        <v>4.4210526315789478</v>
      </c>
      <c r="G7" s="36">
        <v>8390</v>
      </c>
      <c r="H7" s="55">
        <f t="shared" si="0"/>
        <v>14323.75</v>
      </c>
    </row>
    <row r="8" spans="1:13" s="2" customFormat="1" x14ac:dyDescent="0.25">
      <c r="A8" s="29" t="s">
        <v>383</v>
      </c>
      <c r="B8" s="30">
        <v>2400</v>
      </c>
      <c r="C8" s="30">
        <v>1180</v>
      </c>
      <c r="D8" s="30">
        <v>500</v>
      </c>
      <c r="E8" s="30">
        <v>2.25</v>
      </c>
      <c r="F8" s="52">
        <f t="shared" si="1"/>
        <v>9.3333333333333339</v>
      </c>
      <c r="G8" s="33">
        <v>4060</v>
      </c>
      <c r="H8" s="40">
        <f t="shared" si="0"/>
        <v>6881.25</v>
      </c>
    </row>
    <row r="9" spans="1:13" s="2" customFormat="1" x14ac:dyDescent="0.25">
      <c r="A9" s="29" t="s">
        <v>384</v>
      </c>
      <c r="B9" s="29">
        <v>2400</v>
      </c>
      <c r="C9" s="29">
        <v>780</v>
      </c>
      <c r="D9" s="29">
        <v>500</v>
      </c>
      <c r="E9" s="29">
        <v>1.45</v>
      </c>
      <c r="F9" s="53">
        <f t="shared" si="1"/>
        <v>14.482758620689655</v>
      </c>
      <c r="G9" s="36">
        <v>2705</v>
      </c>
      <c r="H9" s="55">
        <f t="shared" si="0"/>
        <v>4530.25</v>
      </c>
    </row>
    <row r="10" spans="1:13" s="2" customFormat="1" x14ac:dyDescent="0.25">
      <c r="A10" s="29" t="s">
        <v>385</v>
      </c>
      <c r="B10" s="30">
        <v>1180</v>
      </c>
      <c r="C10" s="30">
        <v>2380</v>
      </c>
      <c r="D10" s="30">
        <v>500</v>
      </c>
      <c r="E10" s="30">
        <v>4.05</v>
      </c>
      <c r="F10" s="52">
        <f t="shared" si="1"/>
        <v>5.1851851851851851</v>
      </c>
      <c r="G10" s="33">
        <v>8672</v>
      </c>
      <c r="H10" s="40">
        <f t="shared" si="0"/>
        <v>13734.25</v>
      </c>
    </row>
    <row r="11" spans="1:13" s="2" customFormat="1" x14ac:dyDescent="0.25">
      <c r="A11" s="29" t="s">
        <v>386</v>
      </c>
      <c r="B11" s="29">
        <v>1180</v>
      </c>
      <c r="C11" s="29">
        <v>1180</v>
      </c>
      <c r="D11" s="29">
        <v>500</v>
      </c>
      <c r="E11" s="29">
        <v>1.95</v>
      </c>
      <c r="F11" s="53">
        <f t="shared" si="1"/>
        <v>10.76923076923077</v>
      </c>
      <c r="G11" s="36">
        <v>3395</v>
      </c>
      <c r="H11" s="55">
        <f t="shared" si="0"/>
        <v>5842.75</v>
      </c>
    </row>
    <row r="12" spans="1:13" s="2" customFormat="1" x14ac:dyDescent="0.25">
      <c r="A12" s="29" t="s">
        <v>387</v>
      </c>
      <c r="B12" s="30">
        <v>1180</v>
      </c>
      <c r="C12" s="30">
        <v>780</v>
      </c>
      <c r="D12" s="30">
        <v>500</v>
      </c>
      <c r="E12" s="30">
        <v>1.25</v>
      </c>
      <c r="F12" s="52">
        <f t="shared" si="1"/>
        <v>16.8</v>
      </c>
      <c r="G12" s="33">
        <v>2201</v>
      </c>
      <c r="H12" s="40">
        <f t="shared" si="0"/>
        <v>3777.25</v>
      </c>
    </row>
    <row r="13" spans="1:13" s="2" customFormat="1" x14ac:dyDescent="0.25">
      <c r="A13" s="29" t="s">
        <v>388</v>
      </c>
      <c r="B13" s="29">
        <v>1600</v>
      </c>
      <c r="C13" s="29">
        <v>2380</v>
      </c>
      <c r="D13" s="29">
        <v>300</v>
      </c>
      <c r="E13" s="29">
        <v>2.15</v>
      </c>
      <c r="F13" s="53">
        <f t="shared" si="1"/>
        <v>9.7674418604651159</v>
      </c>
      <c r="G13" s="36">
        <v>4233</v>
      </c>
      <c r="H13" s="55">
        <f t="shared" si="0"/>
        <v>6929.75</v>
      </c>
    </row>
    <row r="14" spans="1:13" s="2" customFormat="1" x14ac:dyDescent="0.25">
      <c r="A14" s="29" t="s">
        <v>389</v>
      </c>
      <c r="B14" s="30">
        <v>1600</v>
      </c>
      <c r="C14" s="30">
        <v>1180</v>
      </c>
      <c r="D14" s="30">
        <v>300</v>
      </c>
      <c r="E14" s="30">
        <v>1.0249999999999999</v>
      </c>
      <c r="F14" s="52">
        <f t="shared" si="1"/>
        <v>20.487804878048781</v>
      </c>
      <c r="G14" s="33">
        <v>2028</v>
      </c>
      <c r="H14" s="40">
        <f t="shared" si="0"/>
        <v>3324.125</v>
      </c>
    </row>
    <row r="15" spans="1:13" s="2" customFormat="1" x14ac:dyDescent="0.25">
      <c r="A15" s="29" t="s">
        <v>390</v>
      </c>
      <c r="B15" s="34">
        <v>1600</v>
      </c>
      <c r="C15" s="29">
        <v>780</v>
      </c>
      <c r="D15" s="29">
        <v>300</v>
      </c>
      <c r="E15" s="29">
        <v>0.65</v>
      </c>
      <c r="F15" s="53">
        <f t="shared" si="1"/>
        <v>32.307692307692307</v>
      </c>
      <c r="G15" s="36">
        <v>1348</v>
      </c>
      <c r="H15" s="55">
        <f t="shared" si="0"/>
        <v>2177.25</v>
      </c>
    </row>
    <row r="16" spans="1:13" s="2" customFormat="1" x14ac:dyDescent="0.25">
      <c r="A16" s="29" t="s">
        <v>391</v>
      </c>
      <c r="B16" s="31">
        <v>1400</v>
      </c>
      <c r="C16" s="30">
        <v>2380</v>
      </c>
      <c r="D16" s="30">
        <v>300</v>
      </c>
      <c r="E16" s="30">
        <v>1.9</v>
      </c>
      <c r="F16" s="52">
        <f t="shared" si="1"/>
        <v>11.052631578947368</v>
      </c>
      <c r="G16" s="33">
        <v>3501</v>
      </c>
      <c r="H16" s="40">
        <f t="shared" si="0"/>
        <v>5886.5</v>
      </c>
    </row>
    <row r="17" spans="1:8" s="2" customFormat="1" x14ac:dyDescent="0.25">
      <c r="A17" s="29" t="s">
        <v>392</v>
      </c>
      <c r="B17" s="34">
        <v>1400</v>
      </c>
      <c r="C17" s="29">
        <v>1180</v>
      </c>
      <c r="D17" s="29">
        <v>300</v>
      </c>
      <c r="E17" s="29">
        <v>0.9</v>
      </c>
      <c r="F17" s="53">
        <f t="shared" si="1"/>
        <v>23.333333333333332</v>
      </c>
      <c r="G17" s="36">
        <v>1720</v>
      </c>
      <c r="H17" s="55">
        <f t="shared" si="0"/>
        <v>2860.5</v>
      </c>
    </row>
    <row r="18" spans="1:8" s="2" customFormat="1" x14ac:dyDescent="0.25">
      <c r="A18" s="29" t="s">
        <v>393</v>
      </c>
      <c r="B18" s="31">
        <v>1400</v>
      </c>
      <c r="C18" s="30">
        <v>780</v>
      </c>
      <c r="D18" s="30">
        <v>300</v>
      </c>
      <c r="E18" s="30">
        <v>0.57499999999999996</v>
      </c>
      <c r="F18" s="52">
        <f t="shared" si="1"/>
        <v>36.521739130434788</v>
      </c>
      <c r="G18" s="33">
        <v>1162</v>
      </c>
      <c r="H18" s="40">
        <f t="shared" si="0"/>
        <v>1897.875</v>
      </c>
    </row>
    <row r="19" spans="1:8" s="2" customFormat="1" x14ac:dyDescent="0.25">
      <c r="A19" s="29" t="s">
        <v>394</v>
      </c>
      <c r="B19" s="34">
        <v>1200</v>
      </c>
      <c r="C19" s="29">
        <v>2380</v>
      </c>
      <c r="D19" s="29">
        <v>300</v>
      </c>
      <c r="E19" s="29">
        <v>0.625</v>
      </c>
      <c r="F19" s="53">
        <f t="shared" si="1"/>
        <v>33.6</v>
      </c>
      <c r="G19" s="36">
        <v>2825</v>
      </c>
      <c r="H19" s="55">
        <f t="shared" si="0"/>
        <v>3623.125</v>
      </c>
    </row>
    <row r="20" spans="1:8" s="2" customFormat="1" x14ac:dyDescent="0.25">
      <c r="A20" s="29" t="s">
        <v>395</v>
      </c>
      <c r="B20" s="31">
        <v>1200</v>
      </c>
      <c r="C20" s="30">
        <v>1180</v>
      </c>
      <c r="D20" s="30">
        <v>300</v>
      </c>
      <c r="E20" s="30">
        <v>0.77500000000000002</v>
      </c>
      <c r="F20" s="52">
        <f t="shared" si="1"/>
        <v>27.096774193548388</v>
      </c>
      <c r="G20" s="33">
        <v>1395</v>
      </c>
      <c r="H20" s="40">
        <f t="shared" si="0"/>
        <v>2379.875</v>
      </c>
    </row>
    <row r="21" spans="1:8" s="2" customFormat="1" x14ac:dyDescent="0.25">
      <c r="A21" s="29" t="s">
        <v>396</v>
      </c>
      <c r="B21" s="34">
        <v>1200</v>
      </c>
      <c r="C21" s="29">
        <v>780</v>
      </c>
      <c r="D21" s="29">
        <v>300</v>
      </c>
      <c r="E21" s="29">
        <v>0.5</v>
      </c>
      <c r="F21" s="53">
        <f t="shared" si="1"/>
        <v>42</v>
      </c>
      <c r="G21" s="36">
        <v>937</v>
      </c>
      <c r="H21" s="55">
        <f t="shared" si="0"/>
        <v>1579.5</v>
      </c>
    </row>
    <row r="22" spans="1:8" s="2" customFormat="1" x14ac:dyDescent="0.25">
      <c r="A22" s="29" t="s">
        <v>397</v>
      </c>
      <c r="B22" s="31">
        <v>1000</v>
      </c>
      <c r="C22" s="30">
        <v>2380</v>
      </c>
      <c r="D22" s="30">
        <v>300</v>
      </c>
      <c r="E22" s="30">
        <v>1.5249999999999999</v>
      </c>
      <c r="F22" s="52">
        <f t="shared" si="1"/>
        <v>13.77049180327869</v>
      </c>
      <c r="G22" s="33">
        <v>2459</v>
      </c>
      <c r="H22" s="40">
        <f t="shared" si="0"/>
        <v>4377.625</v>
      </c>
    </row>
    <row r="23" spans="1:8" s="2" customFormat="1" x14ac:dyDescent="0.25">
      <c r="A23" s="29" t="s">
        <v>398</v>
      </c>
      <c r="B23" s="34">
        <v>1000</v>
      </c>
      <c r="C23" s="29">
        <v>1180</v>
      </c>
      <c r="D23" s="29">
        <v>300</v>
      </c>
      <c r="E23" s="29">
        <v>0.65</v>
      </c>
      <c r="F23" s="53">
        <f t="shared" si="1"/>
        <v>32.307692307692307</v>
      </c>
      <c r="G23" s="36">
        <v>1100</v>
      </c>
      <c r="H23" s="55">
        <f t="shared" si="0"/>
        <v>1929.25</v>
      </c>
    </row>
    <row r="24" spans="1:8" s="2" customFormat="1" x14ac:dyDescent="0.25">
      <c r="A24" s="29" t="s">
        <v>399</v>
      </c>
      <c r="B24" s="31">
        <v>1000</v>
      </c>
      <c r="C24" s="30">
        <v>780</v>
      </c>
      <c r="D24" s="30">
        <v>300</v>
      </c>
      <c r="E24" s="30">
        <v>0.42499999999999999</v>
      </c>
      <c r="F24" s="52">
        <f t="shared" si="1"/>
        <v>49.411764705882355</v>
      </c>
      <c r="G24" s="33">
        <v>749</v>
      </c>
      <c r="H24" s="40">
        <f t="shared" si="0"/>
        <v>1298.125</v>
      </c>
    </row>
    <row r="25" spans="1:8" s="2" customFormat="1" x14ac:dyDescent="0.25">
      <c r="A25" s="29" t="s">
        <v>400</v>
      </c>
      <c r="B25" s="34">
        <v>800</v>
      </c>
      <c r="C25" s="29">
        <v>2380</v>
      </c>
      <c r="D25" s="29">
        <v>300</v>
      </c>
      <c r="E25" s="29">
        <v>1.1499999999999999</v>
      </c>
      <c r="F25" s="53">
        <f t="shared" si="1"/>
        <v>18.260869565217394</v>
      </c>
      <c r="G25" s="36">
        <v>1799</v>
      </c>
      <c r="H25" s="55">
        <f t="shared" si="0"/>
        <v>3250.75</v>
      </c>
    </row>
    <row r="26" spans="1:8" s="2" customFormat="1" x14ac:dyDescent="0.25">
      <c r="A26" s="29" t="s">
        <v>401</v>
      </c>
      <c r="B26" s="31">
        <v>800</v>
      </c>
      <c r="C26" s="30">
        <v>1180</v>
      </c>
      <c r="D26" s="30">
        <v>300</v>
      </c>
      <c r="E26" s="30">
        <v>0.40300000000000002</v>
      </c>
      <c r="F26" s="52">
        <f t="shared" si="1"/>
        <v>52.109181141439201</v>
      </c>
      <c r="G26" s="33">
        <v>926</v>
      </c>
      <c r="H26" s="40">
        <f t="shared" si="0"/>
        <v>1447.7350000000001</v>
      </c>
    </row>
    <row r="27" spans="1:8" s="2" customFormat="1" x14ac:dyDescent="0.25">
      <c r="A27" s="29" t="s">
        <v>402</v>
      </c>
      <c r="B27" s="34">
        <v>600</v>
      </c>
      <c r="C27" s="29">
        <v>2380</v>
      </c>
      <c r="D27" s="29">
        <v>300</v>
      </c>
      <c r="E27" s="29">
        <v>0.67700000000000005</v>
      </c>
      <c r="F27" s="53">
        <f t="shared" si="1"/>
        <v>31.019202363367796</v>
      </c>
      <c r="G27" s="36">
        <v>1426</v>
      </c>
      <c r="H27" s="55">
        <f>(1245*E27)+G27+20</f>
        <v>2288.8649999999998</v>
      </c>
    </row>
    <row r="28" spans="1:8" s="2" customFormat="1" x14ac:dyDescent="0.25">
      <c r="A28" s="29" t="s">
        <v>403</v>
      </c>
      <c r="B28" s="31">
        <v>600</v>
      </c>
      <c r="C28" s="30">
        <v>1180</v>
      </c>
      <c r="D28" s="30">
        <v>300</v>
      </c>
      <c r="E28" s="30">
        <v>0.38400000000000001</v>
      </c>
      <c r="F28" s="52">
        <f t="shared" si="1"/>
        <v>54.6875</v>
      </c>
      <c r="G28" s="33">
        <v>893</v>
      </c>
      <c r="H28" s="40">
        <f t="shared" ref="H28:H49" si="2">(1245*E28)+G28+20</f>
        <v>1391.08</v>
      </c>
    </row>
    <row r="29" spans="1:8" s="2" customFormat="1" x14ac:dyDescent="0.25">
      <c r="A29" s="29" t="s">
        <v>404</v>
      </c>
      <c r="B29" s="34">
        <v>2800</v>
      </c>
      <c r="C29" s="29">
        <v>1180</v>
      </c>
      <c r="D29" s="29">
        <v>500</v>
      </c>
      <c r="E29" s="29">
        <v>2.0680000000000001</v>
      </c>
      <c r="F29" s="53">
        <f t="shared" si="1"/>
        <v>10.154738878143133</v>
      </c>
      <c r="G29" s="36">
        <v>5130</v>
      </c>
      <c r="H29" s="55">
        <f t="shared" si="2"/>
        <v>7724.66</v>
      </c>
    </row>
    <row r="30" spans="1:8" s="2" customFormat="1" x14ac:dyDescent="0.25">
      <c r="A30" s="29" t="s">
        <v>405</v>
      </c>
      <c r="B30" s="31">
        <v>2400</v>
      </c>
      <c r="C30" s="30">
        <v>2380</v>
      </c>
      <c r="D30" s="30">
        <v>500</v>
      </c>
      <c r="E30" s="30">
        <v>4.75</v>
      </c>
      <c r="F30" s="52">
        <f t="shared" si="1"/>
        <v>4.4210526315789478</v>
      </c>
      <c r="G30" s="33">
        <v>8009</v>
      </c>
      <c r="H30" s="40">
        <f t="shared" si="2"/>
        <v>13942.75</v>
      </c>
    </row>
    <row r="31" spans="1:8" s="2" customFormat="1" x14ac:dyDescent="0.25">
      <c r="A31" s="29" t="s">
        <v>406</v>
      </c>
      <c r="B31" s="34">
        <v>2400</v>
      </c>
      <c r="C31" s="29">
        <v>1180</v>
      </c>
      <c r="D31" s="29">
        <v>500</v>
      </c>
      <c r="E31" s="29">
        <v>2.25</v>
      </c>
      <c r="F31" s="53">
        <f t="shared" si="1"/>
        <v>9.3333333333333339</v>
      </c>
      <c r="G31" s="36">
        <v>4021</v>
      </c>
      <c r="H31" s="55">
        <f t="shared" si="2"/>
        <v>6842.25</v>
      </c>
    </row>
    <row r="32" spans="1:8" s="2" customFormat="1" x14ac:dyDescent="0.25">
      <c r="A32" s="29" t="s">
        <v>407</v>
      </c>
      <c r="B32" s="31">
        <v>2400</v>
      </c>
      <c r="C32" s="30">
        <v>780</v>
      </c>
      <c r="D32" s="30">
        <v>500</v>
      </c>
      <c r="E32" s="30">
        <v>1.45</v>
      </c>
      <c r="F32" s="52">
        <f t="shared" si="1"/>
        <v>14.482758620689655</v>
      </c>
      <c r="G32" s="33">
        <v>2630</v>
      </c>
      <c r="H32" s="40">
        <f t="shared" si="2"/>
        <v>4455.25</v>
      </c>
    </row>
    <row r="33" spans="1:8" s="2" customFormat="1" x14ac:dyDescent="0.25">
      <c r="A33" s="29" t="s">
        <v>408</v>
      </c>
      <c r="B33" s="34">
        <v>2000</v>
      </c>
      <c r="C33" s="29">
        <v>2380</v>
      </c>
      <c r="D33" s="29">
        <v>500</v>
      </c>
      <c r="E33" s="29">
        <v>4.05</v>
      </c>
      <c r="F33" s="53">
        <f t="shared" si="1"/>
        <v>5.1851851851851851</v>
      </c>
      <c r="G33" s="36">
        <v>6540</v>
      </c>
      <c r="H33" s="55">
        <f t="shared" si="2"/>
        <v>11602.25</v>
      </c>
    </row>
    <row r="34" spans="1:8" s="2" customFormat="1" x14ac:dyDescent="0.25">
      <c r="A34" s="29" t="s">
        <v>409</v>
      </c>
      <c r="B34" s="31">
        <v>2000</v>
      </c>
      <c r="C34" s="30">
        <v>1180</v>
      </c>
      <c r="D34" s="30">
        <v>500</v>
      </c>
      <c r="E34" s="30">
        <v>1.95</v>
      </c>
      <c r="F34" s="52">
        <f t="shared" si="1"/>
        <v>10.76923076923077</v>
      </c>
      <c r="G34" s="33">
        <v>3274</v>
      </c>
      <c r="H34" s="40">
        <f t="shared" si="2"/>
        <v>5721.75</v>
      </c>
    </row>
    <row r="35" spans="1:8" s="2" customFormat="1" x14ac:dyDescent="0.25">
      <c r="A35" s="29" t="s">
        <v>410</v>
      </c>
      <c r="B35" s="34">
        <v>2000</v>
      </c>
      <c r="C35" s="29">
        <v>780</v>
      </c>
      <c r="D35" s="29">
        <v>500</v>
      </c>
      <c r="E35" s="56">
        <v>1.25</v>
      </c>
      <c r="F35" s="53">
        <f t="shared" si="1"/>
        <v>16.8</v>
      </c>
      <c r="G35" s="36">
        <v>2143</v>
      </c>
      <c r="H35" s="55">
        <f t="shared" si="2"/>
        <v>3719.25</v>
      </c>
    </row>
    <row r="36" spans="1:8" s="2" customFormat="1" x14ac:dyDescent="0.25">
      <c r="A36" s="29" t="s">
        <v>411</v>
      </c>
      <c r="B36" s="31">
        <v>1600</v>
      </c>
      <c r="C36" s="30">
        <v>2380</v>
      </c>
      <c r="D36" s="30">
        <v>300</v>
      </c>
      <c r="E36" s="47">
        <v>2.15</v>
      </c>
      <c r="F36" s="52">
        <f t="shared" si="1"/>
        <v>9.7674418604651159</v>
      </c>
      <c r="G36" s="33">
        <v>3873</v>
      </c>
      <c r="H36" s="40">
        <f t="shared" si="2"/>
        <v>6569.75</v>
      </c>
    </row>
    <row r="37" spans="1:8" s="2" customFormat="1" x14ac:dyDescent="0.25">
      <c r="A37" s="29" t="s">
        <v>412</v>
      </c>
      <c r="B37" s="29">
        <v>1600</v>
      </c>
      <c r="C37" s="29">
        <v>1180</v>
      </c>
      <c r="D37" s="29">
        <v>300</v>
      </c>
      <c r="E37" s="29">
        <v>1.0249999999999999</v>
      </c>
      <c r="F37" s="53">
        <f t="shared" si="1"/>
        <v>20.487804878048781</v>
      </c>
      <c r="G37" s="36">
        <v>1906</v>
      </c>
      <c r="H37" s="55">
        <f t="shared" si="2"/>
        <v>3202.125</v>
      </c>
    </row>
    <row r="38" spans="1:8" s="2" customFormat="1" x14ac:dyDescent="0.25">
      <c r="A38" s="29" t="s">
        <v>413</v>
      </c>
      <c r="B38" s="30">
        <v>1600</v>
      </c>
      <c r="C38" s="30">
        <v>780</v>
      </c>
      <c r="D38" s="30">
        <v>300</v>
      </c>
      <c r="E38" s="30">
        <v>0.65</v>
      </c>
      <c r="F38" s="52">
        <f t="shared" si="1"/>
        <v>32.307692307692307</v>
      </c>
      <c r="G38" s="33">
        <v>1284</v>
      </c>
      <c r="H38" s="40">
        <f t="shared" si="2"/>
        <v>2113.25</v>
      </c>
    </row>
    <row r="39" spans="1:8" s="2" customFormat="1" x14ac:dyDescent="0.25">
      <c r="A39" s="29" t="s">
        <v>414</v>
      </c>
      <c r="B39" s="29">
        <v>1400</v>
      </c>
      <c r="C39" s="29">
        <v>2380</v>
      </c>
      <c r="D39" s="29">
        <v>300</v>
      </c>
      <c r="E39" s="29">
        <v>1.9</v>
      </c>
      <c r="F39" s="53">
        <f t="shared" si="1"/>
        <v>11.052631578947368</v>
      </c>
      <c r="G39" s="36">
        <v>3222</v>
      </c>
      <c r="H39" s="55">
        <f t="shared" si="2"/>
        <v>5607.5</v>
      </c>
    </row>
    <row r="40" spans="1:8" s="2" customFormat="1" x14ac:dyDescent="0.25">
      <c r="A40" s="29" t="s">
        <v>415</v>
      </c>
      <c r="B40" s="30">
        <v>1400</v>
      </c>
      <c r="C40" s="30">
        <v>1180</v>
      </c>
      <c r="D40" s="30">
        <v>300</v>
      </c>
      <c r="E40" s="30">
        <v>0.9</v>
      </c>
      <c r="F40" s="52">
        <f t="shared" si="1"/>
        <v>23.333333333333332</v>
      </c>
      <c r="G40" s="33">
        <v>1576</v>
      </c>
      <c r="H40" s="40">
        <f t="shared" si="2"/>
        <v>2716.5</v>
      </c>
    </row>
    <row r="41" spans="1:8" s="2" customFormat="1" x14ac:dyDescent="0.25">
      <c r="A41" s="29" t="s">
        <v>416</v>
      </c>
      <c r="B41" s="29">
        <v>1400</v>
      </c>
      <c r="C41" s="29">
        <v>780</v>
      </c>
      <c r="D41" s="29">
        <v>300</v>
      </c>
      <c r="E41" s="29">
        <v>0.57499999999999996</v>
      </c>
      <c r="F41" s="53">
        <f t="shared" si="1"/>
        <v>36.521739130434788</v>
      </c>
      <c r="G41" s="36">
        <v>1075</v>
      </c>
      <c r="H41" s="55">
        <f t="shared" si="2"/>
        <v>1810.875</v>
      </c>
    </row>
    <row r="42" spans="1:8" s="2" customFormat="1" x14ac:dyDescent="0.25">
      <c r="A42" s="29" t="s">
        <v>417</v>
      </c>
      <c r="B42" s="30">
        <v>1200</v>
      </c>
      <c r="C42" s="30">
        <v>2380</v>
      </c>
      <c r="D42" s="30">
        <v>300</v>
      </c>
      <c r="E42" s="30">
        <v>1.625</v>
      </c>
      <c r="F42" s="52">
        <f t="shared" si="1"/>
        <v>12.923076923076923</v>
      </c>
      <c r="G42" s="33">
        <v>2714</v>
      </c>
      <c r="H42" s="40">
        <f t="shared" si="2"/>
        <v>4757.125</v>
      </c>
    </row>
    <row r="43" spans="1:8" s="2" customFormat="1" x14ac:dyDescent="0.25">
      <c r="A43" s="29" t="s">
        <v>418</v>
      </c>
      <c r="B43" s="29">
        <v>1200</v>
      </c>
      <c r="C43" s="29">
        <v>1180</v>
      </c>
      <c r="D43" s="29">
        <v>300</v>
      </c>
      <c r="E43" s="29">
        <v>0.77500000000000002</v>
      </c>
      <c r="F43" s="53">
        <f t="shared" si="1"/>
        <v>27.096774193548388</v>
      </c>
      <c r="G43" s="36">
        <v>1329</v>
      </c>
      <c r="H43" s="55">
        <f t="shared" si="2"/>
        <v>2313.875</v>
      </c>
    </row>
    <row r="44" spans="1:8" s="2" customFormat="1" x14ac:dyDescent="0.25">
      <c r="A44" s="29" t="s">
        <v>419</v>
      </c>
      <c r="B44" s="30">
        <v>1200</v>
      </c>
      <c r="C44" s="30">
        <v>780</v>
      </c>
      <c r="D44" s="30">
        <v>300</v>
      </c>
      <c r="E44" s="30">
        <v>0.5</v>
      </c>
      <c r="F44" s="52">
        <f t="shared" si="1"/>
        <v>42</v>
      </c>
      <c r="G44" s="33">
        <v>891</v>
      </c>
      <c r="H44" s="40">
        <f t="shared" si="2"/>
        <v>1533.5</v>
      </c>
    </row>
    <row r="45" spans="1:8" s="2" customFormat="1" x14ac:dyDescent="0.25">
      <c r="A45" s="29" t="s">
        <v>420</v>
      </c>
      <c r="B45" s="29">
        <v>1000</v>
      </c>
      <c r="C45" s="29">
        <v>2380</v>
      </c>
      <c r="D45" s="29">
        <v>300</v>
      </c>
      <c r="E45" s="29">
        <v>1.5249999999999999</v>
      </c>
      <c r="F45" s="53">
        <f t="shared" si="1"/>
        <v>13.77049180327869</v>
      </c>
      <c r="G45" s="36">
        <v>2400</v>
      </c>
      <c r="H45" s="55">
        <f t="shared" si="2"/>
        <v>4318.625</v>
      </c>
    </row>
    <row r="46" spans="1:8" s="2" customFormat="1" x14ac:dyDescent="0.25">
      <c r="A46" s="29" t="s">
        <v>421</v>
      </c>
      <c r="B46" s="30">
        <v>1000</v>
      </c>
      <c r="C46" s="30">
        <v>1180</v>
      </c>
      <c r="D46" s="30">
        <v>300</v>
      </c>
      <c r="E46" s="30">
        <v>0.65</v>
      </c>
      <c r="F46" s="52">
        <f t="shared" si="1"/>
        <v>32.307692307692307</v>
      </c>
      <c r="G46" s="33">
        <v>1066</v>
      </c>
      <c r="H46" s="40">
        <f t="shared" si="2"/>
        <v>1895.25</v>
      </c>
    </row>
    <row r="47" spans="1:8" s="2" customFormat="1" x14ac:dyDescent="0.25">
      <c r="A47" s="29" t="s">
        <v>422</v>
      </c>
      <c r="B47" s="29">
        <v>1000</v>
      </c>
      <c r="C47" s="29">
        <v>780</v>
      </c>
      <c r="D47" s="29">
        <v>300</v>
      </c>
      <c r="E47" s="29">
        <v>0.42499999999999999</v>
      </c>
      <c r="F47" s="53">
        <f t="shared" si="1"/>
        <v>49.411764705882355</v>
      </c>
      <c r="G47" s="36">
        <v>727</v>
      </c>
      <c r="H47" s="55">
        <f t="shared" si="2"/>
        <v>1276.125</v>
      </c>
    </row>
    <row r="48" spans="1:8" s="2" customFormat="1" x14ac:dyDescent="0.25">
      <c r="A48" s="29" t="s">
        <v>423</v>
      </c>
      <c r="B48" s="30">
        <v>800</v>
      </c>
      <c r="C48" s="30">
        <v>2380</v>
      </c>
      <c r="D48" s="30">
        <v>300</v>
      </c>
      <c r="E48" s="30">
        <v>1.1499999999999999</v>
      </c>
      <c r="F48" s="52">
        <f t="shared" si="1"/>
        <v>18.260869565217394</v>
      </c>
      <c r="G48" s="33">
        <v>1860</v>
      </c>
      <c r="H48" s="40">
        <f t="shared" si="2"/>
        <v>3311.75</v>
      </c>
    </row>
    <row r="49" spans="1:8" s="2" customFormat="1" x14ac:dyDescent="0.25">
      <c r="A49" s="29" t="s">
        <v>424</v>
      </c>
      <c r="B49" s="29">
        <v>800</v>
      </c>
      <c r="C49" s="29">
        <v>1180</v>
      </c>
      <c r="D49" s="29">
        <v>300</v>
      </c>
      <c r="E49" s="29">
        <v>0.40300000000000002</v>
      </c>
      <c r="F49" s="53">
        <f t="shared" si="1"/>
        <v>52.109181141439201</v>
      </c>
      <c r="G49" s="36">
        <v>899</v>
      </c>
      <c r="H49" s="55">
        <f t="shared" si="2"/>
        <v>1420.7350000000001</v>
      </c>
    </row>
    <row r="50" spans="1:8" s="2" customFormat="1" x14ac:dyDescent="0.25"/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12289" r:id="rId6">
          <objectPr defaultSize="0" autoPict="0" r:id="rId7">
            <anchor moveWithCells="1">
              <from>
                <xdr:col>9</xdr:col>
                <xdr:colOff>428625</xdr:colOff>
                <xdr:row>0</xdr:row>
                <xdr:rowOff>95250</xdr:rowOff>
              </from>
              <to>
                <xdr:col>12</xdr:col>
                <xdr:colOff>504825</xdr:colOff>
                <xdr:row>8</xdr:row>
                <xdr:rowOff>133350</xdr:rowOff>
              </to>
            </anchor>
          </objectPr>
        </oleObject>
      </mc:Choice>
      <mc:Fallback>
        <oleObject progId="CorelDRAW.Graphic.13" shapeId="12289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4"/>
  <sheetViews>
    <sheetView zoomScale="85" zoomScaleNormal="85" workbookViewId="0">
      <pane ySplit="5" topLeftCell="A48" activePane="bottomLeft" state="frozen"/>
      <selection pane="bottomLeft" activeCell="B3" sqref="B3:J3"/>
    </sheetView>
  </sheetViews>
  <sheetFormatPr defaultRowHeight="15" x14ac:dyDescent="0.25"/>
  <cols>
    <col min="1" max="1" width="15.5703125" customWidth="1"/>
    <col min="2" max="2" width="11.85546875" customWidth="1"/>
    <col min="3" max="4" width="8.85546875" customWidth="1"/>
    <col min="5" max="5" width="6.140625" customWidth="1"/>
    <col min="6" max="6" width="10.140625" customWidth="1"/>
    <col min="7" max="7" width="10" customWidth="1"/>
    <col min="8" max="8" width="11.28515625" customWidth="1"/>
  </cols>
  <sheetData>
    <row r="1" spans="1:12" x14ac:dyDescent="0.25">
      <c r="A1" s="89" t="s">
        <v>17</v>
      </c>
      <c r="B1" s="7" t="s">
        <v>2</v>
      </c>
      <c r="G1" s="2"/>
      <c r="H1" s="8" t="str">
        <f>'Плиты перекрытия'!I1</f>
        <v>(495) 755 94 60</v>
      </c>
    </row>
    <row r="2" spans="1:12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2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2" ht="28.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2" ht="46.5" customHeight="1" x14ac:dyDescent="0.25">
      <c r="A5" s="26" t="s">
        <v>102</v>
      </c>
      <c r="B5" s="26" t="s">
        <v>4</v>
      </c>
      <c r="C5" s="26" t="s">
        <v>5</v>
      </c>
      <c r="D5" s="26" t="s">
        <v>6</v>
      </c>
      <c r="E5" s="26" t="s">
        <v>0</v>
      </c>
      <c r="F5" s="26" t="s">
        <v>1</v>
      </c>
      <c r="G5" s="26" t="s">
        <v>15</v>
      </c>
      <c r="H5" s="26" t="s">
        <v>379</v>
      </c>
      <c r="I5" s="16"/>
      <c r="J5" s="16"/>
      <c r="K5" s="16"/>
      <c r="L5" s="16"/>
    </row>
    <row r="6" spans="1:12" s="2" customFormat="1" x14ac:dyDescent="0.25">
      <c r="A6" s="21" t="s">
        <v>16</v>
      </c>
    </row>
    <row r="7" spans="1:12" s="2" customFormat="1" x14ac:dyDescent="0.25">
      <c r="A7" s="29" t="s">
        <v>19</v>
      </c>
      <c r="B7" s="34">
        <v>1600</v>
      </c>
      <c r="C7" s="34">
        <v>2200</v>
      </c>
      <c r="D7" s="29">
        <v>320</v>
      </c>
      <c r="E7" s="34">
        <v>1200</v>
      </c>
      <c r="F7" s="29">
        <v>16</v>
      </c>
      <c r="G7" s="57"/>
      <c r="H7" s="29"/>
    </row>
    <row r="8" spans="1:12" s="2" customFormat="1" x14ac:dyDescent="0.25">
      <c r="A8" s="29" t="s">
        <v>20</v>
      </c>
      <c r="B8" s="31">
        <v>1900</v>
      </c>
      <c r="C8" s="31">
        <v>2200</v>
      </c>
      <c r="D8" s="30">
        <v>320</v>
      </c>
      <c r="E8" s="31">
        <v>1370</v>
      </c>
      <c r="F8" s="30">
        <v>13</v>
      </c>
      <c r="G8" s="58"/>
      <c r="H8" s="30"/>
    </row>
    <row r="9" spans="1:12" s="2" customFormat="1" x14ac:dyDescent="0.25">
      <c r="A9" s="29" t="s">
        <v>21</v>
      </c>
      <c r="B9" s="34">
        <v>2200</v>
      </c>
      <c r="C9" s="34">
        <v>1600</v>
      </c>
      <c r="D9" s="29">
        <v>320</v>
      </c>
      <c r="E9" s="34">
        <v>1152</v>
      </c>
      <c r="F9" s="29">
        <v>17</v>
      </c>
      <c r="G9" s="57"/>
      <c r="H9" s="29"/>
    </row>
    <row r="10" spans="1:12" s="2" customFormat="1" x14ac:dyDescent="0.25">
      <c r="A10" s="29" t="s">
        <v>22</v>
      </c>
      <c r="B10" s="31">
        <v>2200</v>
      </c>
      <c r="C10" s="31">
        <v>1600</v>
      </c>
      <c r="D10" s="30">
        <v>320</v>
      </c>
      <c r="E10" s="31">
        <v>1200</v>
      </c>
      <c r="F10" s="30">
        <v>16</v>
      </c>
      <c r="G10" s="58"/>
      <c r="H10" s="30"/>
    </row>
    <row r="11" spans="1:12" s="2" customFormat="1" x14ac:dyDescent="0.25">
      <c r="A11" s="29" t="s">
        <v>20</v>
      </c>
      <c r="B11" s="34">
        <v>2200</v>
      </c>
      <c r="C11" s="34">
        <v>1900</v>
      </c>
      <c r="D11" s="29">
        <v>320</v>
      </c>
      <c r="E11" s="34">
        <v>1370</v>
      </c>
      <c r="F11" s="29">
        <v>15</v>
      </c>
      <c r="G11" s="57"/>
      <c r="H11" s="29"/>
    </row>
    <row r="12" spans="1:12" s="2" customFormat="1" x14ac:dyDescent="0.25">
      <c r="A12" s="29" t="s">
        <v>23</v>
      </c>
      <c r="B12" s="31">
        <v>2600</v>
      </c>
      <c r="C12" s="31">
        <v>1150</v>
      </c>
      <c r="D12" s="30">
        <v>250</v>
      </c>
      <c r="E12" s="30">
        <v>780</v>
      </c>
      <c r="F12" s="30">
        <v>20</v>
      </c>
      <c r="G12" s="58"/>
      <c r="H12" s="30"/>
    </row>
    <row r="13" spans="1:12" s="2" customFormat="1" x14ac:dyDescent="0.25">
      <c r="A13" s="29" t="s">
        <v>24</v>
      </c>
      <c r="B13" s="34">
        <v>2600</v>
      </c>
      <c r="C13" s="34">
        <v>1150</v>
      </c>
      <c r="D13" s="29">
        <v>250</v>
      </c>
      <c r="E13" s="29">
        <v>780</v>
      </c>
      <c r="F13" s="29">
        <v>20</v>
      </c>
      <c r="G13" s="57"/>
      <c r="H13" s="29"/>
    </row>
    <row r="14" spans="1:12" s="2" customFormat="1" x14ac:dyDescent="0.25">
      <c r="A14" s="29" t="s">
        <v>25</v>
      </c>
      <c r="B14" s="31">
        <v>4720</v>
      </c>
      <c r="C14" s="31">
        <v>1815</v>
      </c>
      <c r="D14" s="30">
        <v>220</v>
      </c>
      <c r="E14" s="31">
        <v>2240</v>
      </c>
      <c r="F14" s="30">
        <v>8</v>
      </c>
      <c r="G14" s="58"/>
      <c r="H14" s="30"/>
    </row>
    <row r="15" spans="1:12" s="2" customFormat="1" x14ac:dyDescent="0.25">
      <c r="A15" s="29" t="s">
        <v>26</v>
      </c>
      <c r="B15" s="34">
        <v>2780</v>
      </c>
      <c r="C15" s="34">
        <v>1490</v>
      </c>
      <c r="D15" s="29">
        <v>360</v>
      </c>
      <c r="E15" s="34">
        <v>1176</v>
      </c>
      <c r="F15" s="29">
        <v>17</v>
      </c>
      <c r="G15" s="57"/>
      <c r="H15" s="29"/>
    </row>
    <row r="16" spans="1:12" s="2" customFormat="1" x14ac:dyDescent="0.25">
      <c r="A16" s="29" t="s">
        <v>27</v>
      </c>
      <c r="B16" s="31">
        <v>2800</v>
      </c>
      <c r="C16" s="31">
        <v>1140</v>
      </c>
      <c r="D16" s="30">
        <v>350</v>
      </c>
      <c r="E16" s="31">
        <v>1100</v>
      </c>
      <c r="F16" s="30">
        <v>18</v>
      </c>
      <c r="G16" s="58"/>
      <c r="H16" s="30"/>
    </row>
    <row r="17" spans="1:8" s="2" customFormat="1" x14ac:dyDescent="0.25">
      <c r="A17" s="29" t="s">
        <v>25</v>
      </c>
      <c r="B17" s="60">
        <v>4720</v>
      </c>
      <c r="C17" s="60">
        <v>1815</v>
      </c>
      <c r="D17" s="61">
        <v>220</v>
      </c>
      <c r="E17" s="60">
        <v>2240</v>
      </c>
      <c r="F17" s="61">
        <v>8</v>
      </c>
      <c r="G17" s="62"/>
      <c r="H17" s="61"/>
    </row>
    <row r="18" spans="1:8" s="2" customFormat="1" x14ac:dyDescent="0.25">
      <c r="A18" s="59" t="s">
        <v>18</v>
      </c>
      <c r="B18" s="66"/>
      <c r="C18" s="66"/>
      <c r="D18" s="66"/>
      <c r="E18" s="66"/>
      <c r="F18" s="66"/>
      <c r="G18" s="67"/>
      <c r="H18" s="66"/>
    </row>
    <row r="19" spans="1:8" s="2" customFormat="1" x14ac:dyDescent="0.25">
      <c r="A19" s="29" t="s">
        <v>28</v>
      </c>
      <c r="B19" s="63">
        <v>2720</v>
      </c>
      <c r="C19" s="63">
        <v>1050</v>
      </c>
      <c r="D19" s="63">
        <v>1400</v>
      </c>
      <c r="E19" s="63">
        <v>1300</v>
      </c>
      <c r="F19" s="64">
        <v>10</v>
      </c>
      <c r="G19" s="65"/>
      <c r="H19" s="64"/>
    </row>
    <row r="20" spans="1:8" s="2" customFormat="1" x14ac:dyDescent="0.25">
      <c r="A20" s="29" t="s">
        <v>29</v>
      </c>
      <c r="B20" s="31">
        <v>2720</v>
      </c>
      <c r="C20" s="31">
        <v>1050</v>
      </c>
      <c r="D20" s="31">
        <v>1400</v>
      </c>
      <c r="E20" s="31">
        <v>1327</v>
      </c>
      <c r="F20" s="30">
        <v>15</v>
      </c>
      <c r="G20" s="58"/>
      <c r="H20" s="30"/>
    </row>
    <row r="21" spans="1:8" s="2" customFormat="1" x14ac:dyDescent="0.25">
      <c r="A21" s="29" t="s">
        <v>28</v>
      </c>
      <c r="B21" s="34">
        <v>2720</v>
      </c>
      <c r="C21" s="34">
        <v>1050</v>
      </c>
      <c r="D21" s="34">
        <v>1400</v>
      </c>
      <c r="E21" s="34">
        <v>1274</v>
      </c>
      <c r="F21" s="29">
        <v>15</v>
      </c>
      <c r="G21" s="57"/>
      <c r="H21" s="29"/>
    </row>
    <row r="22" spans="1:8" s="2" customFormat="1" x14ac:dyDescent="0.25">
      <c r="A22" s="29" t="s">
        <v>30</v>
      </c>
      <c r="B22" s="31">
        <v>2720</v>
      </c>
      <c r="C22" s="31">
        <v>1200</v>
      </c>
      <c r="D22" s="31">
        <v>1400</v>
      </c>
      <c r="E22" s="31">
        <v>1520</v>
      </c>
      <c r="F22" s="30">
        <v>10</v>
      </c>
      <c r="G22" s="58"/>
      <c r="H22" s="30"/>
    </row>
    <row r="23" spans="1:8" s="2" customFormat="1" x14ac:dyDescent="0.25">
      <c r="A23" s="29" t="s">
        <v>31</v>
      </c>
      <c r="B23" s="34">
        <v>2720</v>
      </c>
      <c r="C23" s="34">
        <v>1200</v>
      </c>
      <c r="D23" s="34">
        <v>1400</v>
      </c>
      <c r="E23" s="34">
        <v>1210</v>
      </c>
      <c r="F23" s="29">
        <v>17</v>
      </c>
      <c r="G23" s="57"/>
      <c r="H23" s="29"/>
    </row>
    <row r="24" spans="1:8" s="2" customFormat="1" x14ac:dyDescent="0.25">
      <c r="A24" s="29" t="s">
        <v>32</v>
      </c>
      <c r="B24" s="31">
        <v>2940</v>
      </c>
      <c r="C24" s="31">
        <v>1050</v>
      </c>
      <c r="D24" s="31">
        <v>1500</v>
      </c>
      <c r="E24" s="31">
        <v>1500</v>
      </c>
      <c r="F24" s="30">
        <v>12</v>
      </c>
      <c r="G24" s="58"/>
      <c r="H24" s="30"/>
    </row>
    <row r="25" spans="1:8" s="2" customFormat="1" x14ac:dyDescent="0.25">
      <c r="A25" s="29" t="s">
        <v>33</v>
      </c>
      <c r="B25" s="34">
        <v>3039</v>
      </c>
      <c r="C25" s="34">
        <v>1250</v>
      </c>
      <c r="D25" s="34">
        <v>1500</v>
      </c>
      <c r="E25" s="34">
        <v>2180</v>
      </c>
      <c r="F25" s="29">
        <v>9</v>
      </c>
      <c r="G25" s="57"/>
      <c r="H25" s="29"/>
    </row>
    <row r="26" spans="1:8" s="2" customFormat="1" x14ac:dyDescent="0.25">
      <c r="A26" s="29" t="s">
        <v>34</v>
      </c>
      <c r="B26" s="31">
        <v>3160</v>
      </c>
      <c r="C26" s="31">
        <v>1150</v>
      </c>
      <c r="D26" s="31">
        <v>1500</v>
      </c>
      <c r="E26" s="31">
        <v>1650</v>
      </c>
      <c r="F26" s="30">
        <v>8</v>
      </c>
      <c r="G26" s="58"/>
      <c r="H26" s="30"/>
    </row>
    <row r="27" spans="1:8" s="2" customFormat="1" x14ac:dyDescent="0.25">
      <c r="A27" s="29" t="s">
        <v>35</v>
      </c>
      <c r="B27" s="34">
        <v>3261</v>
      </c>
      <c r="C27" s="34">
        <v>1200</v>
      </c>
      <c r="D27" s="34">
        <v>1400</v>
      </c>
      <c r="E27" s="34">
        <v>1200</v>
      </c>
      <c r="F27" s="29">
        <v>10</v>
      </c>
      <c r="G27" s="57"/>
      <c r="H27" s="29"/>
    </row>
    <row r="28" spans="1:8" s="2" customFormat="1" x14ac:dyDescent="0.25">
      <c r="A28" s="29" t="s">
        <v>36</v>
      </c>
      <c r="B28" s="31">
        <v>3760</v>
      </c>
      <c r="C28" s="31">
        <v>1150</v>
      </c>
      <c r="D28" s="31">
        <v>1800</v>
      </c>
      <c r="E28" s="31">
        <v>1970</v>
      </c>
      <c r="F28" s="30">
        <v>8</v>
      </c>
      <c r="G28" s="58"/>
      <c r="H28" s="30"/>
    </row>
    <row r="29" spans="1:8" s="2" customFormat="1" x14ac:dyDescent="0.25">
      <c r="A29" s="29" t="s">
        <v>37</v>
      </c>
      <c r="B29" s="34">
        <v>3913</v>
      </c>
      <c r="C29" s="34">
        <v>1200</v>
      </c>
      <c r="D29" s="34">
        <v>1650</v>
      </c>
      <c r="E29" s="34">
        <v>1292</v>
      </c>
      <c r="F29" s="29">
        <v>12</v>
      </c>
      <c r="G29" s="57"/>
      <c r="H29" s="29"/>
    </row>
    <row r="30" spans="1:8" s="2" customFormat="1" x14ac:dyDescent="0.25">
      <c r="A30" s="29" t="s">
        <v>38</v>
      </c>
      <c r="B30" s="68">
        <v>3913</v>
      </c>
      <c r="C30" s="68">
        <v>1350</v>
      </c>
      <c r="D30" s="68">
        <v>1650</v>
      </c>
      <c r="E30" s="68">
        <v>1415</v>
      </c>
      <c r="F30" s="69">
        <v>9</v>
      </c>
      <c r="G30" s="70"/>
      <c r="H30" s="69"/>
    </row>
    <row r="31" spans="1:8" s="2" customFormat="1" x14ac:dyDescent="0.25">
      <c r="A31" s="59" t="s">
        <v>69</v>
      </c>
      <c r="B31" s="73"/>
      <c r="C31" s="73"/>
      <c r="D31" s="73"/>
      <c r="E31" s="73"/>
      <c r="F31" s="73"/>
      <c r="G31" s="74"/>
      <c r="H31" s="73"/>
    </row>
    <row r="32" spans="1:8" s="2" customFormat="1" x14ac:dyDescent="0.25">
      <c r="A32" s="29" t="s">
        <v>39</v>
      </c>
      <c r="B32" s="71">
        <v>900</v>
      </c>
      <c r="C32" s="71">
        <v>290</v>
      </c>
      <c r="D32" s="71">
        <v>168</v>
      </c>
      <c r="E32" s="71">
        <v>102</v>
      </c>
      <c r="F32" s="71">
        <v>196</v>
      </c>
      <c r="G32" s="72"/>
      <c r="H32" s="71"/>
    </row>
    <row r="33" spans="1:8" s="2" customFormat="1" x14ac:dyDescent="0.25">
      <c r="A33" s="29" t="s">
        <v>40</v>
      </c>
      <c r="B33" s="29">
        <v>900</v>
      </c>
      <c r="C33" s="29">
        <v>290</v>
      </c>
      <c r="D33" s="29">
        <v>168</v>
      </c>
      <c r="E33" s="29">
        <v>105</v>
      </c>
      <c r="F33" s="29">
        <v>196</v>
      </c>
      <c r="G33" s="57"/>
      <c r="H33" s="29"/>
    </row>
    <row r="34" spans="1:8" s="2" customFormat="1" x14ac:dyDescent="0.25">
      <c r="A34" s="29" t="s">
        <v>41</v>
      </c>
      <c r="B34" s="30">
        <v>900</v>
      </c>
      <c r="C34" s="30">
        <v>300</v>
      </c>
      <c r="D34" s="30">
        <v>145</v>
      </c>
      <c r="E34" s="30">
        <v>97</v>
      </c>
      <c r="F34" s="30">
        <v>212</v>
      </c>
      <c r="G34" s="58"/>
      <c r="H34" s="30"/>
    </row>
    <row r="35" spans="1:8" s="2" customFormat="1" x14ac:dyDescent="0.25">
      <c r="A35" s="29" t="s">
        <v>42</v>
      </c>
      <c r="B35" s="29">
        <v>900</v>
      </c>
      <c r="C35" s="29">
        <v>330</v>
      </c>
      <c r="D35" s="29">
        <v>145</v>
      </c>
      <c r="E35" s="29">
        <v>97</v>
      </c>
      <c r="F35" s="29">
        <v>212</v>
      </c>
      <c r="G35" s="57"/>
      <c r="H35" s="29"/>
    </row>
    <row r="36" spans="1:8" s="2" customFormat="1" x14ac:dyDescent="0.25">
      <c r="A36" s="29" t="s">
        <v>43</v>
      </c>
      <c r="B36" s="31">
        <v>1050</v>
      </c>
      <c r="C36" s="30">
        <v>290</v>
      </c>
      <c r="D36" s="30">
        <v>168</v>
      </c>
      <c r="E36" s="30">
        <v>120</v>
      </c>
      <c r="F36" s="30">
        <v>166</v>
      </c>
      <c r="G36" s="58"/>
      <c r="H36" s="30"/>
    </row>
    <row r="37" spans="1:8" s="2" customFormat="1" x14ac:dyDescent="0.25">
      <c r="A37" s="29" t="s">
        <v>44</v>
      </c>
      <c r="B37" s="34">
        <v>1050</v>
      </c>
      <c r="C37" s="29">
        <v>290</v>
      </c>
      <c r="D37" s="29">
        <v>125</v>
      </c>
      <c r="E37" s="29">
        <v>60</v>
      </c>
      <c r="F37" s="29">
        <v>333</v>
      </c>
      <c r="G37" s="57"/>
      <c r="H37" s="29"/>
    </row>
    <row r="38" spans="1:8" s="2" customFormat="1" x14ac:dyDescent="0.25">
      <c r="A38" s="29" t="s">
        <v>45</v>
      </c>
      <c r="B38" s="31">
        <v>1050</v>
      </c>
      <c r="C38" s="30">
        <v>290</v>
      </c>
      <c r="D38" s="30">
        <v>168</v>
      </c>
      <c r="E38" s="30">
        <v>123</v>
      </c>
      <c r="F38" s="30">
        <v>166</v>
      </c>
      <c r="G38" s="58"/>
      <c r="H38" s="30"/>
    </row>
    <row r="39" spans="1:8" s="2" customFormat="1" x14ac:dyDescent="0.25">
      <c r="A39" s="29" t="s">
        <v>43</v>
      </c>
      <c r="B39" s="34">
        <v>1050</v>
      </c>
      <c r="C39" s="29">
        <v>290</v>
      </c>
      <c r="D39" s="29">
        <v>168</v>
      </c>
      <c r="E39" s="29">
        <v>111</v>
      </c>
      <c r="F39" s="29">
        <v>185</v>
      </c>
      <c r="G39" s="57"/>
      <c r="H39" s="29"/>
    </row>
    <row r="40" spans="1:8" s="2" customFormat="1" x14ac:dyDescent="0.25">
      <c r="A40" s="29" t="s">
        <v>46</v>
      </c>
      <c r="B40" s="31">
        <v>1050</v>
      </c>
      <c r="C40" s="30">
        <v>330</v>
      </c>
      <c r="D40" s="30">
        <v>145</v>
      </c>
      <c r="E40" s="30">
        <v>111</v>
      </c>
      <c r="F40" s="30">
        <v>180</v>
      </c>
      <c r="G40" s="58"/>
      <c r="H40" s="30"/>
    </row>
    <row r="41" spans="1:8" s="2" customFormat="1" x14ac:dyDescent="0.25">
      <c r="A41" s="29" t="s">
        <v>47</v>
      </c>
      <c r="B41" s="34">
        <v>1050</v>
      </c>
      <c r="C41" s="29">
        <v>330</v>
      </c>
      <c r="D41" s="29">
        <v>145</v>
      </c>
      <c r="E41" s="29">
        <v>115</v>
      </c>
      <c r="F41" s="29">
        <v>174</v>
      </c>
      <c r="G41" s="57"/>
      <c r="H41" s="29"/>
    </row>
    <row r="42" spans="1:8" s="2" customFormat="1" x14ac:dyDescent="0.25">
      <c r="A42" s="29" t="s">
        <v>48</v>
      </c>
      <c r="B42" s="31">
        <v>1160</v>
      </c>
      <c r="C42" s="30">
        <v>260</v>
      </c>
      <c r="D42" s="30">
        <v>145</v>
      </c>
      <c r="E42" s="30">
        <v>90</v>
      </c>
      <c r="F42" s="30">
        <v>222</v>
      </c>
      <c r="G42" s="58"/>
      <c r="H42" s="30"/>
    </row>
    <row r="43" spans="1:8" s="2" customFormat="1" x14ac:dyDescent="0.25">
      <c r="A43" s="29" t="s">
        <v>49</v>
      </c>
      <c r="B43" s="34">
        <v>1200</v>
      </c>
      <c r="C43" s="29"/>
      <c r="D43" s="29">
        <v>148</v>
      </c>
      <c r="E43" s="29">
        <v>128</v>
      </c>
      <c r="F43" s="29">
        <v>157</v>
      </c>
      <c r="G43" s="57"/>
      <c r="H43" s="29"/>
    </row>
    <row r="44" spans="1:8" s="2" customFormat="1" x14ac:dyDescent="0.25">
      <c r="A44" s="29" t="s">
        <v>50</v>
      </c>
      <c r="B44" s="31">
        <v>1200</v>
      </c>
      <c r="C44" s="30">
        <v>290</v>
      </c>
      <c r="D44" s="30">
        <v>125</v>
      </c>
      <c r="E44" s="30">
        <v>67</v>
      </c>
      <c r="F44" s="30">
        <v>298</v>
      </c>
      <c r="G44" s="58"/>
      <c r="H44" s="30"/>
    </row>
    <row r="45" spans="1:8" s="2" customFormat="1" x14ac:dyDescent="0.25">
      <c r="A45" s="29" t="s">
        <v>51</v>
      </c>
      <c r="B45" s="34">
        <v>1200</v>
      </c>
      <c r="C45" s="29">
        <v>290</v>
      </c>
      <c r="D45" s="29">
        <v>168</v>
      </c>
      <c r="E45" s="29">
        <v>135</v>
      </c>
      <c r="F45" s="29">
        <v>148</v>
      </c>
      <c r="G45" s="57"/>
      <c r="H45" s="29"/>
    </row>
    <row r="46" spans="1:8" s="2" customFormat="1" x14ac:dyDescent="0.25">
      <c r="A46" s="29" t="s">
        <v>52</v>
      </c>
      <c r="B46" s="31">
        <v>1200</v>
      </c>
      <c r="C46" s="30">
        <v>290</v>
      </c>
      <c r="D46" s="30">
        <v>168</v>
      </c>
      <c r="E46" s="30">
        <v>137</v>
      </c>
      <c r="F46" s="30">
        <v>148</v>
      </c>
      <c r="G46" s="58"/>
      <c r="H46" s="30"/>
    </row>
    <row r="47" spans="1:8" s="2" customFormat="1" x14ac:dyDescent="0.25">
      <c r="A47" s="29" t="s">
        <v>53</v>
      </c>
      <c r="B47" s="34">
        <v>1200</v>
      </c>
      <c r="C47" s="29">
        <v>330</v>
      </c>
      <c r="D47" s="29">
        <v>145</v>
      </c>
      <c r="E47" s="29">
        <v>128</v>
      </c>
      <c r="F47" s="29">
        <v>156</v>
      </c>
      <c r="G47" s="57"/>
      <c r="H47" s="29"/>
    </row>
    <row r="48" spans="1:8" s="2" customFormat="1" x14ac:dyDescent="0.25">
      <c r="A48" s="29" t="s">
        <v>49</v>
      </c>
      <c r="B48" s="31">
        <v>1200</v>
      </c>
      <c r="C48" s="30">
        <v>330</v>
      </c>
      <c r="D48" s="30">
        <v>145</v>
      </c>
      <c r="E48" s="30">
        <v>132</v>
      </c>
      <c r="F48" s="30">
        <v>152</v>
      </c>
      <c r="G48" s="58"/>
      <c r="H48" s="30"/>
    </row>
    <row r="49" spans="1:8" s="2" customFormat="1" x14ac:dyDescent="0.25">
      <c r="A49" s="29" t="s">
        <v>54</v>
      </c>
      <c r="B49" s="34">
        <v>1310</v>
      </c>
      <c r="C49" s="29">
        <v>260</v>
      </c>
      <c r="D49" s="29">
        <v>145</v>
      </c>
      <c r="E49" s="29">
        <v>102</v>
      </c>
      <c r="F49" s="29">
        <v>196</v>
      </c>
      <c r="G49" s="57"/>
      <c r="H49" s="29"/>
    </row>
    <row r="50" spans="1:8" s="2" customFormat="1" x14ac:dyDescent="0.25">
      <c r="A50" s="29" t="s">
        <v>55</v>
      </c>
      <c r="B50" s="31">
        <v>1350</v>
      </c>
      <c r="C50" s="30">
        <v>290</v>
      </c>
      <c r="D50" s="30">
        <v>125</v>
      </c>
      <c r="E50" s="30">
        <v>77</v>
      </c>
      <c r="F50" s="30">
        <v>260</v>
      </c>
      <c r="G50" s="58"/>
      <c r="H50" s="30"/>
    </row>
    <row r="51" spans="1:8" s="2" customFormat="1" x14ac:dyDescent="0.25">
      <c r="A51" s="29" t="s">
        <v>56</v>
      </c>
      <c r="B51" s="34">
        <v>1350</v>
      </c>
      <c r="C51" s="29">
        <v>330</v>
      </c>
      <c r="D51" s="29">
        <v>145</v>
      </c>
      <c r="E51" s="29">
        <v>145</v>
      </c>
      <c r="F51" s="29">
        <v>138</v>
      </c>
      <c r="G51" s="57"/>
      <c r="H51" s="29"/>
    </row>
    <row r="52" spans="1:8" s="2" customFormat="1" x14ac:dyDescent="0.25">
      <c r="A52" s="29" t="s">
        <v>57</v>
      </c>
      <c r="B52" s="31">
        <v>1350</v>
      </c>
      <c r="C52" s="30">
        <v>330</v>
      </c>
      <c r="D52" s="30">
        <v>145</v>
      </c>
      <c r="E52" s="30">
        <v>150</v>
      </c>
      <c r="F52" s="30">
        <v>133</v>
      </c>
      <c r="G52" s="58"/>
      <c r="H52" s="30"/>
    </row>
    <row r="53" spans="1:8" s="2" customFormat="1" x14ac:dyDescent="0.25">
      <c r="A53" s="29" t="s">
        <v>58</v>
      </c>
      <c r="B53" s="34">
        <v>1460</v>
      </c>
      <c r="C53" s="29">
        <v>260</v>
      </c>
      <c r="D53" s="29">
        <v>145</v>
      </c>
      <c r="E53" s="29">
        <v>115</v>
      </c>
      <c r="F53" s="29">
        <v>174</v>
      </c>
      <c r="G53" s="57"/>
      <c r="H53" s="29"/>
    </row>
    <row r="54" spans="1:8" s="2" customFormat="1" x14ac:dyDescent="0.25">
      <c r="A54" s="29" t="s">
        <v>59</v>
      </c>
      <c r="B54" s="31">
        <v>1500</v>
      </c>
      <c r="C54" s="30">
        <v>330</v>
      </c>
      <c r="D54" s="30">
        <v>145</v>
      </c>
      <c r="E54" s="30">
        <v>165</v>
      </c>
      <c r="F54" s="30">
        <v>121</v>
      </c>
      <c r="G54" s="58"/>
      <c r="H54" s="30"/>
    </row>
    <row r="55" spans="1:8" s="2" customFormat="1" x14ac:dyDescent="0.25">
      <c r="A55" s="29" t="s">
        <v>60</v>
      </c>
      <c r="B55" s="34">
        <v>1500</v>
      </c>
      <c r="C55" s="29">
        <v>330</v>
      </c>
      <c r="D55" s="29">
        <v>145</v>
      </c>
      <c r="E55" s="29">
        <v>170</v>
      </c>
      <c r="F55" s="29">
        <v>118</v>
      </c>
      <c r="G55" s="57"/>
      <c r="H55" s="29"/>
    </row>
    <row r="56" spans="1:8" s="2" customFormat="1" x14ac:dyDescent="0.25">
      <c r="A56" s="29" t="s">
        <v>61</v>
      </c>
      <c r="B56" s="31">
        <v>1650</v>
      </c>
      <c r="C56" s="30">
        <v>330</v>
      </c>
      <c r="D56" s="30">
        <v>145</v>
      </c>
      <c r="E56" s="30">
        <v>180</v>
      </c>
      <c r="F56" s="30">
        <v>111</v>
      </c>
      <c r="G56" s="58"/>
      <c r="H56" s="30"/>
    </row>
    <row r="57" spans="1:8" s="2" customFormat="1" x14ac:dyDescent="0.25">
      <c r="A57" s="29" t="s">
        <v>62</v>
      </c>
      <c r="B57" s="34">
        <v>1650</v>
      </c>
      <c r="C57" s="29">
        <v>330</v>
      </c>
      <c r="D57" s="29">
        <v>145</v>
      </c>
      <c r="E57" s="29">
        <v>185</v>
      </c>
      <c r="F57" s="29">
        <v>108</v>
      </c>
      <c r="G57" s="57"/>
      <c r="H57" s="29"/>
    </row>
    <row r="58" spans="1:8" s="2" customFormat="1" x14ac:dyDescent="0.25">
      <c r="A58" s="29" t="s">
        <v>63</v>
      </c>
      <c r="B58" s="31">
        <v>1800</v>
      </c>
      <c r="C58" s="30">
        <v>330</v>
      </c>
      <c r="D58" s="30">
        <v>145</v>
      </c>
      <c r="E58" s="30">
        <v>198</v>
      </c>
      <c r="F58" s="30">
        <v>104</v>
      </c>
      <c r="G58" s="58"/>
      <c r="H58" s="30"/>
    </row>
    <row r="59" spans="1:8" s="2" customFormat="1" x14ac:dyDescent="0.25">
      <c r="A59" s="29" t="s">
        <v>64</v>
      </c>
      <c r="B59" s="34">
        <v>1800</v>
      </c>
      <c r="C59" s="29">
        <v>330</v>
      </c>
      <c r="D59" s="29">
        <v>145</v>
      </c>
      <c r="E59" s="29">
        <v>198</v>
      </c>
      <c r="F59" s="29">
        <v>104</v>
      </c>
      <c r="G59" s="57"/>
      <c r="H59" s="29"/>
    </row>
    <row r="60" spans="1:8" s="2" customFormat="1" x14ac:dyDescent="0.25">
      <c r="A60" s="29" t="s">
        <v>65</v>
      </c>
      <c r="B60" s="31">
        <v>1950</v>
      </c>
      <c r="C60" s="30">
        <v>330</v>
      </c>
      <c r="D60" s="30">
        <v>145</v>
      </c>
      <c r="E60" s="30">
        <v>215</v>
      </c>
      <c r="F60" s="30">
        <v>96</v>
      </c>
      <c r="G60" s="58"/>
      <c r="H60" s="30"/>
    </row>
    <row r="61" spans="1:8" s="2" customFormat="1" x14ac:dyDescent="0.25">
      <c r="A61" s="29" t="s">
        <v>66</v>
      </c>
      <c r="B61" s="34">
        <v>1950</v>
      </c>
      <c r="C61" s="29">
        <v>330</v>
      </c>
      <c r="D61" s="29">
        <v>145</v>
      </c>
      <c r="E61" s="29">
        <v>215</v>
      </c>
      <c r="F61" s="29">
        <v>96</v>
      </c>
      <c r="G61" s="57"/>
      <c r="H61" s="29"/>
    </row>
    <row r="62" spans="1:8" s="2" customFormat="1" x14ac:dyDescent="0.25">
      <c r="A62" s="29" t="s">
        <v>67</v>
      </c>
      <c r="B62" s="31">
        <v>2150</v>
      </c>
      <c r="C62" s="30">
        <v>330</v>
      </c>
      <c r="D62" s="30">
        <v>145</v>
      </c>
      <c r="E62" s="30">
        <v>240</v>
      </c>
      <c r="F62" s="30">
        <v>86</v>
      </c>
      <c r="G62" s="58"/>
      <c r="H62" s="30"/>
    </row>
    <row r="63" spans="1:8" s="2" customFormat="1" x14ac:dyDescent="0.25">
      <c r="A63" s="29" t="s">
        <v>68</v>
      </c>
      <c r="B63" s="34">
        <v>2150</v>
      </c>
      <c r="C63" s="29">
        <v>330</v>
      </c>
      <c r="D63" s="29">
        <v>145</v>
      </c>
      <c r="E63" s="29">
        <v>240</v>
      </c>
      <c r="F63" s="29">
        <v>86</v>
      </c>
      <c r="G63" s="57"/>
      <c r="H63" s="29"/>
    </row>
    <row r="64" spans="1:8" s="2" customFormat="1" x14ac:dyDescent="0.25"/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7169" r:id="rId6">
          <objectPr defaultSize="0" autoPict="0" r:id="rId7">
            <anchor moveWithCells="1">
              <from>
                <xdr:col>9</xdr:col>
                <xdr:colOff>485775</xdr:colOff>
                <xdr:row>0</xdr:row>
                <xdr:rowOff>133350</xdr:rowOff>
              </from>
              <to>
                <xdr:col>12</xdr:col>
                <xdr:colOff>533400</xdr:colOff>
                <xdr:row>8</xdr:row>
                <xdr:rowOff>152400</xdr:rowOff>
              </to>
            </anchor>
          </objectPr>
        </oleObject>
      </mc:Choice>
      <mc:Fallback>
        <oleObject progId="CorelDRAW.Graphic.13" shapeId="7169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zoomScale="85" zoomScaleNormal="85" workbookViewId="0">
      <pane ySplit="5" topLeftCell="A6" activePane="bottomLeft" state="frozen"/>
      <selection pane="bottomLeft" activeCell="B3" sqref="B3:J3"/>
    </sheetView>
  </sheetViews>
  <sheetFormatPr defaultRowHeight="15" x14ac:dyDescent="0.25"/>
  <cols>
    <col min="1" max="1" width="16.85546875" customWidth="1"/>
    <col min="2" max="2" width="13.7109375" customWidth="1"/>
    <col min="3" max="3" width="8.85546875" customWidth="1"/>
    <col min="4" max="4" width="8" customWidth="1"/>
    <col min="5" max="5" width="6.7109375" customWidth="1"/>
    <col min="6" max="6" width="9.7109375" customWidth="1"/>
    <col min="7" max="7" width="10.7109375" customWidth="1"/>
    <col min="8" max="8" width="12.5703125" customWidth="1"/>
  </cols>
  <sheetData>
    <row r="1" spans="1:12" x14ac:dyDescent="0.25">
      <c r="A1" s="89" t="s">
        <v>100</v>
      </c>
      <c r="B1" s="7" t="s">
        <v>2</v>
      </c>
      <c r="G1" s="2"/>
      <c r="H1" s="8" t="str">
        <f>'Плиты перекрытия'!I1</f>
        <v>(495) 755 94 60</v>
      </c>
    </row>
    <row r="2" spans="1:12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2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2" ht="30.7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2" ht="47.25" customHeight="1" x14ac:dyDescent="0.25">
      <c r="A5" s="26" t="s">
        <v>102</v>
      </c>
      <c r="B5" s="26" t="s">
        <v>4</v>
      </c>
      <c r="C5" s="26" t="s">
        <v>5</v>
      </c>
      <c r="D5" s="26" t="s">
        <v>6</v>
      </c>
      <c r="E5" s="26" t="s">
        <v>0</v>
      </c>
      <c r="F5" s="26" t="s">
        <v>1</v>
      </c>
      <c r="G5" s="26" t="s">
        <v>322</v>
      </c>
      <c r="H5" s="26" t="s">
        <v>379</v>
      </c>
      <c r="I5" s="16"/>
      <c r="J5" s="16"/>
      <c r="K5" s="16"/>
      <c r="L5" s="16"/>
    </row>
    <row r="6" spans="1:12" x14ac:dyDescent="0.25">
      <c r="A6" s="59" t="s">
        <v>99</v>
      </c>
      <c r="B6" s="83"/>
      <c r="C6" s="82"/>
      <c r="D6" s="82"/>
      <c r="E6" s="82"/>
      <c r="F6" s="82"/>
      <c r="G6" s="82"/>
      <c r="H6" s="82"/>
    </row>
    <row r="7" spans="1:12" s="2" customFormat="1" x14ac:dyDescent="0.25">
      <c r="A7" s="29" t="s">
        <v>70</v>
      </c>
      <c r="B7" s="64">
        <v>740</v>
      </c>
      <c r="C7" s="64">
        <v>780</v>
      </c>
      <c r="D7" s="64">
        <v>70</v>
      </c>
      <c r="E7" s="64">
        <v>100</v>
      </c>
      <c r="F7" s="64">
        <v>200</v>
      </c>
      <c r="G7" s="65"/>
      <c r="H7" s="64"/>
    </row>
    <row r="8" spans="1:12" s="2" customFormat="1" x14ac:dyDescent="0.25">
      <c r="A8" s="29" t="s">
        <v>71</v>
      </c>
      <c r="B8" s="30">
        <v>740</v>
      </c>
      <c r="C8" s="31">
        <v>1160</v>
      </c>
      <c r="D8" s="30">
        <v>120</v>
      </c>
      <c r="E8" s="30">
        <v>225</v>
      </c>
      <c r="F8" s="30">
        <v>91</v>
      </c>
      <c r="G8" s="58"/>
      <c r="H8" s="30"/>
    </row>
    <row r="9" spans="1:12" s="2" customFormat="1" x14ac:dyDescent="0.25">
      <c r="A9" s="29" t="s">
        <v>72</v>
      </c>
      <c r="B9" s="29">
        <v>740</v>
      </c>
      <c r="C9" s="34">
        <v>1480</v>
      </c>
      <c r="D9" s="29">
        <v>120</v>
      </c>
      <c r="E9" s="29">
        <v>275</v>
      </c>
      <c r="F9" s="29">
        <v>74</v>
      </c>
      <c r="G9" s="57"/>
      <c r="H9" s="29"/>
    </row>
    <row r="10" spans="1:12" s="2" customFormat="1" x14ac:dyDescent="0.25">
      <c r="A10" s="29" t="s">
        <v>73</v>
      </c>
      <c r="B10" s="30">
        <v>740</v>
      </c>
      <c r="C10" s="31">
        <v>1840</v>
      </c>
      <c r="D10" s="30">
        <v>120</v>
      </c>
      <c r="E10" s="30">
        <v>400</v>
      </c>
      <c r="F10" s="30">
        <v>51</v>
      </c>
      <c r="G10" s="58"/>
      <c r="H10" s="30"/>
    </row>
    <row r="11" spans="1:12" s="2" customFormat="1" x14ac:dyDescent="0.25">
      <c r="A11" s="29" t="s">
        <v>74</v>
      </c>
      <c r="B11" s="29">
        <v>800</v>
      </c>
      <c r="C11" s="29">
        <v>280</v>
      </c>
      <c r="D11" s="29">
        <v>80</v>
      </c>
      <c r="E11" s="29">
        <v>50</v>
      </c>
      <c r="F11" s="29">
        <v>400</v>
      </c>
      <c r="G11" s="57"/>
      <c r="H11" s="29"/>
      <c r="K11" s="2" t="s">
        <v>10</v>
      </c>
    </row>
    <row r="12" spans="1:12" s="2" customFormat="1" x14ac:dyDescent="0.25">
      <c r="A12" s="29" t="s">
        <v>75</v>
      </c>
      <c r="B12" s="30">
        <v>800</v>
      </c>
      <c r="C12" s="30">
        <v>600</v>
      </c>
      <c r="D12" s="30">
        <v>80</v>
      </c>
      <c r="E12" s="30">
        <v>95</v>
      </c>
      <c r="F12" s="30">
        <v>216</v>
      </c>
      <c r="G12" s="58"/>
      <c r="H12" s="30"/>
    </row>
    <row r="13" spans="1:12" s="2" customFormat="1" x14ac:dyDescent="0.25">
      <c r="A13" s="29" t="s">
        <v>76</v>
      </c>
      <c r="B13" s="34">
        <v>1100</v>
      </c>
      <c r="C13" s="29">
        <v>900</v>
      </c>
      <c r="D13" s="29">
        <v>80</v>
      </c>
      <c r="E13" s="29">
        <v>198</v>
      </c>
      <c r="F13" s="29">
        <v>104</v>
      </c>
      <c r="G13" s="57"/>
      <c r="H13" s="29"/>
    </row>
    <row r="14" spans="1:12" s="2" customFormat="1" x14ac:dyDescent="0.25">
      <c r="A14" s="29" t="s">
        <v>77</v>
      </c>
      <c r="B14" s="31">
        <v>1160</v>
      </c>
      <c r="C14" s="30">
        <v>740</v>
      </c>
      <c r="D14" s="30">
        <v>100</v>
      </c>
      <c r="E14" s="30">
        <v>210</v>
      </c>
      <c r="F14" s="30">
        <v>90</v>
      </c>
      <c r="G14" s="58"/>
      <c r="H14" s="30"/>
    </row>
    <row r="15" spans="1:12" s="2" customFormat="1" x14ac:dyDescent="0.25">
      <c r="A15" s="29" t="s">
        <v>78</v>
      </c>
      <c r="B15" s="34">
        <v>1480</v>
      </c>
      <c r="C15" s="29">
        <v>740</v>
      </c>
      <c r="D15" s="29">
        <v>100</v>
      </c>
      <c r="E15" s="29">
        <v>270</v>
      </c>
      <c r="F15" s="29">
        <v>70</v>
      </c>
      <c r="G15" s="57"/>
      <c r="H15" s="29"/>
    </row>
    <row r="16" spans="1:12" s="2" customFormat="1" x14ac:dyDescent="0.25">
      <c r="A16" s="29" t="s">
        <v>79</v>
      </c>
      <c r="B16" s="31">
        <v>1840</v>
      </c>
      <c r="C16" s="30">
        <v>740</v>
      </c>
      <c r="D16" s="30">
        <v>120</v>
      </c>
      <c r="E16" s="30">
        <v>410</v>
      </c>
      <c r="F16" s="30">
        <v>45</v>
      </c>
      <c r="G16" s="58"/>
      <c r="H16" s="30"/>
    </row>
    <row r="17" spans="1:8" s="2" customFormat="1" x14ac:dyDescent="0.25">
      <c r="A17" s="29" t="s">
        <v>80</v>
      </c>
      <c r="B17" s="34">
        <v>1900</v>
      </c>
      <c r="C17" s="34">
        <v>1100</v>
      </c>
      <c r="D17" s="29">
        <v>170</v>
      </c>
      <c r="E17" s="29">
        <v>720</v>
      </c>
      <c r="F17" s="29">
        <v>28</v>
      </c>
      <c r="G17" s="57"/>
      <c r="H17" s="29"/>
    </row>
    <row r="18" spans="1:8" s="2" customFormat="1" x14ac:dyDescent="0.25">
      <c r="A18" s="29" t="s">
        <v>81</v>
      </c>
      <c r="B18" s="31">
        <v>1900</v>
      </c>
      <c r="C18" s="31">
        <v>1100</v>
      </c>
      <c r="D18" s="30">
        <v>170</v>
      </c>
      <c r="E18" s="30">
        <v>720</v>
      </c>
      <c r="F18" s="30">
        <v>28</v>
      </c>
      <c r="G18" s="58"/>
      <c r="H18" s="30"/>
    </row>
    <row r="19" spans="1:8" s="2" customFormat="1" x14ac:dyDescent="0.25">
      <c r="A19" s="29" t="s">
        <v>82</v>
      </c>
      <c r="B19" s="34">
        <v>2160</v>
      </c>
      <c r="C19" s="29">
        <v>740</v>
      </c>
      <c r="D19" s="29">
        <v>150</v>
      </c>
      <c r="E19" s="29">
        <v>600</v>
      </c>
      <c r="F19" s="29">
        <v>32</v>
      </c>
      <c r="G19" s="57"/>
      <c r="H19" s="29"/>
    </row>
    <row r="20" spans="1:8" s="2" customFormat="1" x14ac:dyDescent="0.25">
      <c r="A20" s="29" t="s">
        <v>83</v>
      </c>
      <c r="B20" s="31">
        <v>2990</v>
      </c>
      <c r="C20" s="30">
        <v>780</v>
      </c>
      <c r="D20" s="30">
        <v>70</v>
      </c>
      <c r="E20" s="30">
        <v>410</v>
      </c>
      <c r="F20" s="30">
        <v>45</v>
      </c>
      <c r="G20" s="58"/>
      <c r="H20" s="30"/>
    </row>
    <row r="21" spans="1:8" s="2" customFormat="1" x14ac:dyDescent="0.25">
      <c r="A21" s="29" t="s">
        <v>84</v>
      </c>
      <c r="B21" s="34">
        <v>2990</v>
      </c>
      <c r="C21" s="29">
        <v>780</v>
      </c>
      <c r="D21" s="29">
        <v>120</v>
      </c>
      <c r="E21" s="29">
        <v>725</v>
      </c>
      <c r="F21" s="29">
        <v>27</v>
      </c>
      <c r="G21" s="57"/>
      <c r="H21" s="29"/>
    </row>
    <row r="22" spans="1:8" s="2" customFormat="1" x14ac:dyDescent="0.25">
      <c r="A22" s="29" t="s">
        <v>85</v>
      </c>
      <c r="B22" s="31">
        <v>2990</v>
      </c>
      <c r="C22" s="31">
        <v>1160</v>
      </c>
      <c r="D22" s="30">
        <v>120</v>
      </c>
      <c r="E22" s="31">
        <v>1050</v>
      </c>
      <c r="F22" s="30">
        <v>19</v>
      </c>
      <c r="G22" s="58"/>
      <c r="H22" s="30"/>
    </row>
    <row r="23" spans="1:8" s="2" customFormat="1" x14ac:dyDescent="0.25">
      <c r="A23" s="29" t="s">
        <v>86</v>
      </c>
      <c r="B23" s="60">
        <v>2990</v>
      </c>
      <c r="C23" s="60">
        <v>1480</v>
      </c>
      <c r="D23" s="61">
        <v>120</v>
      </c>
      <c r="E23" s="60">
        <v>1350</v>
      </c>
      <c r="F23" s="61">
        <v>15</v>
      </c>
      <c r="G23" s="62"/>
      <c r="H23" s="61"/>
    </row>
    <row r="24" spans="1:8" s="2" customFormat="1" x14ac:dyDescent="0.25">
      <c r="A24" s="59" t="s">
        <v>101</v>
      </c>
      <c r="B24" s="79"/>
      <c r="C24" s="76"/>
      <c r="D24" s="77"/>
      <c r="E24" s="76"/>
      <c r="F24" s="77"/>
      <c r="G24" s="78"/>
      <c r="H24" s="77"/>
    </row>
    <row r="25" spans="1:8" s="2" customFormat="1" x14ac:dyDescent="0.25">
      <c r="A25" s="29" t="s">
        <v>87</v>
      </c>
      <c r="B25" s="63">
        <v>2970</v>
      </c>
      <c r="C25" s="64">
        <v>780</v>
      </c>
      <c r="D25" s="64">
        <v>530</v>
      </c>
      <c r="E25" s="64">
        <v>900</v>
      </c>
      <c r="F25" s="64">
        <v>24</v>
      </c>
      <c r="G25" s="65"/>
      <c r="H25" s="64"/>
    </row>
    <row r="26" spans="1:8" s="2" customFormat="1" x14ac:dyDescent="0.25">
      <c r="A26" s="29" t="s">
        <v>88</v>
      </c>
      <c r="B26" s="31">
        <v>2970</v>
      </c>
      <c r="C26" s="30">
        <v>780</v>
      </c>
      <c r="D26" s="30">
        <v>680</v>
      </c>
      <c r="E26" s="31">
        <v>1100</v>
      </c>
      <c r="F26" s="30">
        <v>16</v>
      </c>
      <c r="G26" s="58"/>
      <c r="H26" s="30"/>
    </row>
    <row r="27" spans="1:8" s="2" customFormat="1" x14ac:dyDescent="0.25">
      <c r="A27" s="29" t="s">
        <v>89</v>
      </c>
      <c r="B27" s="34">
        <v>2970</v>
      </c>
      <c r="C27" s="34">
        <v>1060</v>
      </c>
      <c r="D27" s="29">
        <v>530</v>
      </c>
      <c r="E27" s="34">
        <v>1050</v>
      </c>
      <c r="F27" s="29">
        <v>19</v>
      </c>
      <c r="G27" s="57"/>
      <c r="H27" s="29"/>
    </row>
    <row r="28" spans="1:8" s="2" customFormat="1" x14ac:dyDescent="0.25">
      <c r="A28" s="29" t="s">
        <v>90</v>
      </c>
      <c r="B28" s="31">
        <v>2970</v>
      </c>
      <c r="C28" s="31">
        <v>1160</v>
      </c>
      <c r="D28" s="30">
        <v>680</v>
      </c>
      <c r="E28" s="31">
        <v>1350</v>
      </c>
      <c r="F28" s="30">
        <v>16</v>
      </c>
      <c r="G28" s="58"/>
      <c r="H28" s="30"/>
    </row>
    <row r="29" spans="1:8" s="2" customFormat="1" x14ac:dyDescent="0.25">
      <c r="A29" s="29" t="s">
        <v>91</v>
      </c>
      <c r="B29" s="34">
        <v>2970</v>
      </c>
      <c r="C29" s="34">
        <v>1480</v>
      </c>
      <c r="D29" s="29">
        <v>700</v>
      </c>
      <c r="E29" s="34">
        <v>1800</v>
      </c>
      <c r="F29" s="29">
        <v>8</v>
      </c>
      <c r="G29" s="57"/>
      <c r="H29" s="29"/>
    </row>
    <row r="30" spans="1:8" s="2" customFormat="1" x14ac:dyDescent="0.25">
      <c r="A30" s="29" t="s">
        <v>92</v>
      </c>
      <c r="B30" s="31">
        <v>3000</v>
      </c>
      <c r="C30" s="30">
        <v>420</v>
      </c>
      <c r="D30" s="30">
        <v>400</v>
      </c>
      <c r="E30" s="30">
        <v>570</v>
      </c>
      <c r="F30" s="30">
        <v>35</v>
      </c>
      <c r="G30" s="58"/>
      <c r="H30" s="30"/>
    </row>
    <row r="31" spans="1:8" s="2" customFormat="1" x14ac:dyDescent="0.25">
      <c r="A31" s="29" t="s">
        <v>93</v>
      </c>
      <c r="B31" s="34">
        <v>5970</v>
      </c>
      <c r="C31" s="29">
        <v>780</v>
      </c>
      <c r="D31" s="29">
        <v>380</v>
      </c>
      <c r="E31" s="34">
        <v>1500</v>
      </c>
      <c r="F31" s="29">
        <v>10</v>
      </c>
      <c r="G31" s="57"/>
      <c r="H31" s="29"/>
    </row>
    <row r="32" spans="1:8" s="2" customFormat="1" x14ac:dyDescent="0.25">
      <c r="A32" s="29" t="s">
        <v>94</v>
      </c>
      <c r="B32" s="31">
        <v>5970</v>
      </c>
      <c r="C32" s="30">
        <v>780</v>
      </c>
      <c r="D32" s="30">
        <v>530</v>
      </c>
      <c r="E32" s="31">
        <v>1800</v>
      </c>
      <c r="F32" s="30">
        <v>10</v>
      </c>
      <c r="G32" s="58"/>
      <c r="H32" s="30"/>
    </row>
    <row r="33" spans="1:8" s="2" customFormat="1" x14ac:dyDescent="0.25">
      <c r="A33" s="29" t="s">
        <v>95</v>
      </c>
      <c r="B33" s="34">
        <v>5970</v>
      </c>
      <c r="C33" s="29">
        <v>780</v>
      </c>
      <c r="D33" s="29">
        <v>680</v>
      </c>
      <c r="E33" s="34">
        <v>2250</v>
      </c>
      <c r="F33" s="29">
        <v>8</v>
      </c>
      <c r="G33" s="57"/>
      <c r="H33" s="29"/>
    </row>
    <row r="34" spans="1:8" s="2" customFormat="1" x14ac:dyDescent="0.25">
      <c r="A34" s="29" t="s">
        <v>96</v>
      </c>
      <c r="B34" s="31">
        <v>5970</v>
      </c>
      <c r="C34" s="30">
        <v>840</v>
      </c>
      <c r="D34" s="31">
        <v>1000</v>
      </c>
      <c r="E34" s="31">
        <v>3700</v>
      </c>
      <c r="F34" s="30">
        <v>5</v>
      </c>
      <c r="G34" s="58"/>
      <c r="H34" s="30"/>
    </row>
    <row r="35" spans="1:8" s="2" customFormat="1" x14ac:dyDescent="0.25">
      <c r="A35" s="29" t="s">
        <v>97</v>
      </c>
      <c r="B35" s="34">
        <v>5970</v>
      </c>
      <c r="C35" s="34">
        <v>1160</v>
      </c>
      <c r="D35" s="29">
        <v>680</v>
      </c>
      <c r="E35" s="34">
        <v>2700</v>
      </c>
      <c r="F35" s="29">
        <v>8</v>
      </c>
      <c r="G35" s="57"/>
      <c r="H35" s="29"/>
    </row>
    <row r="36" spans="1:8" s="2" customFormat="1" x14ac:dyDescent="0.25">
      <c r="A36" s="29" t="s">
        <v>98</v>
      </c>
      <c r="B36" s="68">
        <v>5970</v>
      </c>
      <c r="C36" s="68">
        <v>1480</v>
      </c>
      <c r="D36" s="69">
        <v>700</v>
      </c>
      <c r="E36" s="68">
        <v>3600</v>
      </c>
      <c r="F36" s="69">
        <v>4</v>
      </c>
      <c r="G36" s="70"/>
      <c r="H36" s="69"/>
    </row>
    <row r="37" spans="1:8" s="2" customFormat="1" x14ac:dyDescent="0.25">
      <c r="A37" s="59" t="s">
        <v>122</v>
      </c>
      <c r="B37" s="80"/>
      <c r="C37" s="81"/>
      <c r="D37" s="81"/>
      <c r="E37" s="81"/>
      <c r="F37" s="81"/>
      <c r="G37" s="81"/>
      <c r="H37" s="81"/>
    </row>
    <row r="38" spans="1:8" s="2" customFormat="1" x14ac:dyDescent="0.25">
      <c r="A38" s="29" t="s">
        <v>103</v>
      </c>
      <c r="B38" s="75">
        <v>1150</v>
      </c>
      <c r="C38" s="71">
        <v>995</v>
      </c>
      <c r="D38" s="71">
        <v>90</v>
      </c>
      <c r="E38" s="71">
        <v>265</v>
      </c>
      <c r="F38" s="71">
        <v>74</v>
      </c>
      <c r="G38" s="72"/>
      <c r="H38" s="71"/>
    </row>
    <row r="39" spans="1:8" s="2" customFormat="1" x14ac:dyDescent="0.25">
      <c r="A39" s="29" t="s">
        <v>104</v>
      </c>
      <c r="B39" s="34">
        <v>1500</v>
      </c>
      <c r="C39" s="29">
        <v>495</v>
      </c>
      <c r="D39" s="29">
        <v>120</v>
      </c>
      <c r="E39" s="29">
        <v>243</v>
      </c>
      <c r="F39" s="29">
        <v>82</v>
      </c>
      <c r="G39" s="57"/>
      <c r="H39" s="29"/>
    </row>
    <row r="40" spans="1:8" s="2" customFormat="1" x14ac:dyDescent="0.25">
      <c r="A40" s="29" t="s">
        <v>105</v>
      </c>
      <c r="B40" s="31">
        <v>1610</v>
      </c>
      <c r="C40" s="30">
        <v>600</v>
      </c>
      <c r="D40" s="30">
        <v>160</v>
      </c>
      <c r="E40" s="30">
        <v>380</v>
      </c>
      <c r="F40" s="30">
        <v>52</v>
      </c>
      <c r="G40" s="58"/>
      <c r="H40" s="30"/>
    </row>
    <row r="41" spans="1:8" s="2" customFormat="1" x14ac:dyDescent="0.25">
      <c r="A41" s="29" t="s">
        <v>106</v>
      </c>
      <c r="B41" s="34">
        <v>1910</v>
      </c>
      <c r="C41" s="29">
        <v>600</v>
      </c>
      <c r="D41" s="29">
        <v>160</v>
      </c>
      <c r="E41" s="29">
        <v>430</v>
      </c>
      <c r="F41" s="29">
        <v>46</v>
      </c>
      <c r="G41" s="57"/>
      <c r="H41" s="29"/>
    </row>
    <row r="42" spans="1:8" s="2" customFormat="1" x14ac:dyDescent="0.25">
      <c r="A42" s="29" t="s">
        <v>107</v>
      </c>
      <c r="B42" s="31">
        <v>2000</v>
      </c>
      <c r="C42" s="30">
        <v>160</v>
      </c>
      <c r="D42" s="31">
        <v>1500</v>
      </c>
      <c r="E42" s="31">
        <v>1200</v>
      </c>
      <c r="F42" s="30">
        <v>16</v>
      </c>
      <c r="G42" s="58"/>
      <c r="H42" s="30"/>
    </row>
    <row r="43" spans="1:8" s="2" customFormat="1" x14ac:dyDescent="0.25">
      <c r="A43" s="29" t="s">
        <v>108</v>
      </c>
      <c r="B43" s="34">
        <v>2000</v>
      </c>
      <c r="C43" s="29">
        <v>495</v>
      </c>
      <c r="D43" s="29">
        <v>160</v>
      </c>
      <c r="E43" s="29">
        <v>400</v>
      </c>
      <c r="F43" s="29">
        <v>50</v>
      </c>
      <c r="G43" s="57"/>
      <c r="H43" s="29"/>
    </row>
    <row r="44" spans="1:8" s="2" customFormat="1" x14ac:dyDescent="0.25">
      <c r="A44" s="29" t="s">
        <v>109</v>
      </c>
      <c r="B44" s="31">
        <v>2210</v>
      </c>
      <c r="C44" s="30">
        <v>600</v>
      </c>
      <c r="D44" s="30">
        <v>160</v>
      </c>
      <c r="E44" s="30">
        <v>500</v>
      </c>
      <c r="F44" s="30">
        <v>40</v>
      </c>
      <c r="G44" s="58"/>
      <c r="H44" s="30"/>
    </row>
    <row r="45" spans="1:8" s="2" customFormat="1" x14ac:dyDescent="0.25">
      <c r="A45" s="29" t="s">
        <v>110</v>
      </c>
      <c r="B45" s="34">
        <v>2210</v>
      </c>
      <c r="C45" s="34">
        <v>1200</v>
      </c>
      <c r="D45" s="29">
        <v>160</v>
      </c>
      <c r="E45" s="34">
        <v>1030</v>
      </c>
      <c r="F45" s="29">
        <v>18</v>
      </c>
      <c r="G45" s="57"/>
      <c r="H45" s="29"/>
    </row>
    <row r="46" spans="1:8" s="2" customFormat="1" x14ac:dyDescent="0.25">
      <c r="A46" s="29" t="s">
        <v>111</v>
      </c>
      <c r="B46" s="31">
        <v>2520</v>
      </c>
      <c r="C46" s="31">
        <v>1200</v>
      </c>
      <c r="D46" s="30">
        <v>220</v>
      </c>
      <c r="E46" s="31">
        <v>1620</v>
      </c>
      <c r="F46" s="30">
        <v>12</v>
      </c>
      <c r="G46" s="58"/>
      <c r="H46" s="30"/>
    </row>
    <row r="47" spans="1:8" s="2" customFormat="1" x14ac:dyDescent="0.25">
      <c r="A47" s="29" t="s">
        <v>112</v>
      </c>
      <c r="B47" s="34">
        <v>2820</v>
      </c>
      <c r="C47" s="34">
        <v>1200</v>
      </c>
      <c r="D47" s="29">
        <v>220</v>
      </c>
      <c r="E47" s="34">
        <v>1820</v>
      </c>
      <c r="F47" s="29">
        <v>10</v>
      </c>
      <c r="G47" s="57"/>
      <c r="H47" s="29"/>
    </row>
    <row r="48" spans="1:8" s="2" customFormat="1" x14ac:dyDescent="0.25">
      <c r="A48" s="29" t="s">
        <v>113</v>
      </c>
      <c r="B48" s="31">
        <v>3130</v>
      </c>
      <c r="C48" s="31">
        <v>1200</v>
      </c>
      <c r="D48" s="30">
        <v>260</v>
      </c>
      <c r="E48" s="31">
        <v>2380</v>
      </c>
      <c r="F48" s="30">
        <v>8</v>
      </c>
      <c r="G48" s="58"/>
      <c r="H48" s="30"/>
    </row>
    <row r="49" spans="1:8" s="2" customFormat="1" x14ac:dyDescent="0.25">
      <c r="A49" s="29" t="s">
        <v>114</v>
      </c>
      <c r="B49" s="34">
        <v>3430</v>
      </c>
      <c r="C49" s="34">
        <v>1200</v>
      </c>
      <c r="D49" s="29">
        <v>260</v>
      </c>
      <c r="E49" s="34">
        <v>2600</v>
      </c>
      <c r="F49" s="29">
        <v>6</v>
      </c>
      <c r="G49" s="57"/>
      <c r="H49" s="29"/>
    </row>
    <row r="50" spans="1:8" s="2" customFormat="1" x14ac:dyDescent="0.25">
      <c r="A50" s="29" t="s">
        <v>115</v>
      </c>
      <c r="B50" s="31">
        <v>3740</v>
      </c>
      <c r="C50" s="31">
        <v>1200</v>
      </c>
      <c r="D50" s="30">
        <v>320</v>
      </c>
      <c r="E50" s="31">
        <v>3480</v>
      </c>
      <c r="F50" s="30">
        <v>4</v>
      </c>
      <c r="G50" s="58"/>
      <c r="H50" s="30"/>
    </row>
    <row r="51" spans="1:8" s="2" customFormat="1" x14ac:dyDescent="0.25">
      <c r="A51" s="29" t="s">
        <v>116</v>
      </c>
      <c r="B51" s="34">
        <v>4040</v>
      </c>
      <c r="C51" s="29">
        <v>600</v>
      </c>
      <c r="D51" s="29">
        <v>320</v>
      </c>
      <c r="E51" s="34">
        <v>1890</v>
      </c>
      <c r="F51" s="29">
        <v>10</v>
      </c>
      <c r="G51" s="57"/>
      <c r="H51" s="29"/>
    </row>
    <row r="52" spans="1:8" s="2" customFormat="1" x14ac:dyDescent="0.25">
      <c r="A52" s="29" t="s">
        <v>117</v>
      </c>
      <c r="B52" s="31">
        <v>4040</v>
      </c>
      <c r="C52" s="31">
        <v>1200</v>
      </c>
      <c r="D52" s="30">
        <v>320</v>
      </c>
      <c r="E52" s="31">
        <v>3780</v>
      </c>
      <c r="F52" s="30">
        <v>5</v>
      </c>
      <c r="G52" s="58"/>
      <c r="H52" s="30"/>
    </row>
    <row r="53" spans="1:8" s="2" customFormat="1" x14ac:dyDescent="0.25">
      <c r="A53" s="29" t="s">
        <v>118</v>
      </c>
      <c r="B53" s="34">
        <v>4312</v>
      </c>
      <c r="C53" s="34">
        <v>1200</v>
      </c>
      <c r="D53" s="29">
        <v>360</v>
      </c>
      <c r="E53" s="34">
        <v>4550</v>
      </c>
      <c r="F53" s="29">
        <v>4</v>
      </c>
      <c r="G53" s="57"/>
      <c r="H53" s="29"/>
    </row>
    <row r="54" spans="1:8" s="2" customFormat="1" x14ac:dyDescent="0.25">
      <c r="A54" s="29" t="s">
        <v>119</v>
      </c>
      <c r="B54" s="31">
        <v>4600</v>
      </c>
      <c r="C54" s="31">
        <v>1200</v>
      </c>
      <c r="D54" s="30">
        <v>360</v>
      </c>
      <c r="E54" s="31">
        <v>4880</v>
      </c>
      <c r="F54" s="30">
        <v>4</v>
      </c>
      <c r="G54" s="58"/>
      <c r="H54" s="30"/>
    </row>
    <row r="55" spans="1:8" s="2" customFormat="1" x14ac:dyDescent="0.25">
      <c r="A55" s="29" t="s">
        <v>120</v>
      </c>
      <c r="B55" s="34">
        <v>4900</v>
      </c>
      <c r="C55" s="29">
        <v>600</v>
      </c>
      <c r="D55" s="29">
        <v>360</v>
      </c>
      <c r="E55" s="34">
        <v>2520</v>
      </c>
      <c r="F55" s="29">
        <v>6</v>
      </c>
      <c r="G55" s="57"/>
      <c r="H55" s="29"/>
    </row>
    <row r="56" spans="1:8" s="2" customFormat="1" x14ac:dyDescent="0.25">
      <c r="A56" s="29" t="s">
        <v>121</v>
      </c>
      <c r="B56" s="31">
        <v>5500</v>
      </c>
      <c r="C56" s="30">
        <v>600</v>
      </c>
      <c r="D56" s="30">
        <v>400</v>
      </c>
      <c r="E56" s="31">
        <v>3180</v>
      </c>
      <c r="F56" s="30">
        <v>6</v>
      </c>
      <c r="G56" s="58"/>
      <c r="H56" s="30"/>
    </row>
    <row r="57" spans="1:8" s="2" customFormat="1" x14ac:dyDescent="0.25"/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8193" r:id="rId6">
          <objectPr defaultSize="0" autoPict="0" r:id="rId7">
            <anchor moveWithCells="1">
              <from>
                <xdr:col>9</xdr:col>
                <xdr:colOff>495300</xdr:colOff>
                <xdr:row>0</xdr:row>
                <xdr:rowOff>19050</xdr:rowOff>
              </from>
              <to>
                <xdr:col>12</xdr:col>
                <xdr:colOff>590550</xdr:colOff>
                <xdr:row>8</xdr:row>
                <xdr:rowOff>57150</xdr:rowOff>
              </to>
            </anchor>
          </objectPr>
        </oleObject>
      </mc:Choice>
      <mc:Fallback>
        <oleObject progId="CorelDRAW.Graphic.13" shapeId="819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pane ySplit="5" topLeftCell="A6" activePane="bottomLeft" state="frozen"/>
      <selection pane="bottomLeft" activeCell="B3" sqref="B3:J3"/>
    </sheetView>
  </sheetViews>
  <sheetFormatPr defaultRowHeight="15" x14ac:dyDescent="0.25"/>
  <cols>
    <col min="1" max="1" width="18.42578125" customWidth="1"/>
    <col min="2" max="2" width="11" customWidth="1"/>
    <col min="3" max="4" width="8.85546875" customWidth="1"/>
    <col min="5" max="5" width="6.28515625" customWidth="1"/>
    <col min="6" max="6" width="10" customWidth="1"/>
    <col min="8" max="8" width="12.7109375" customWidth="1"/>
  </cols>
  <sheetData>
    <row r="1" spans="1:12" x14ac:dyDescent="0.25">
      <c r="A1" s="89" t="s">
        <v>142</v>
      </c>
      <c r="B1" s="7" t="s">
        <v>2</v>
      </c>
      <c r="G1" s="2"/>
      <c r="H1" s="8" t="str">
        <f>'Плиты перекрытия'!I1</f>
        <v>(495) 755 94 60</v>
      </c>
    </row>
    <row r="2" spans="1:12" x14ac:dyDescent="0.25">
      <c r="A2" s="89"/>
      <c r="B2" s="6" t="str">
        <f>'Плиты перекрытия'!B2</f>
        <v xml:space="preserve">НА ПРОДУКЦИЮ ООО "АльянсСтрой " </v>
      </c>
      <c r="G2" s="2"/>
      <c r="H2" s="8" t="str">
        <f>'Плиты перекрытия'!I2</f>
        <v>(495) 220 24 13</v>
      </c>
    </row>
    <row r="3" spans="1:12" ht="15.75" x14ac:dyDescent="0.25">
      <c r="A3" s="89"/>
      <c r="B3" s="87">
        <v>41043</v>
      </c>
      <c r="E3" s="14" t="s">
        <v>449</v>
      </c>
      <c r="F3" s="14"/>
      <c r="H3" s="86" t="s">
        <v>148</v>
      </c>
      <c r="I3" s="91" t="s">
        <v>450</v>
      </c>
      <c r="J3" s="91"/>
    </row>
    <row r="4" spans="1:12" ht="29.25" customHeight="1" x14ac:dyDescent="0.25">
      <c r="A4" s="90" t="s">
        <v>8</v>
      </c>
      <c r="B4" s="90"/>
      <c r="C4" s="90"/>
      <c r="D4" s="90"/>
      <c r="E4" s="90"/>
      <c r="F4" s="90"/>
      <c r="G4" s="90"/>
      <c r="H4" s="90"/>
    </row>
    <row r="5" spans="1:12" ht="50.25" customHeight="1" x14ac:dyDescent="0.25">
      <c r="A5" s="26" t="s">
        <v>9</v>
      </c>
      <c r="B5" s="26" t="s">
        <v>6</v>
      </c>
      <c r="C5" s="26" t="s">
        <v>123</v>
      </c>
      <c r="D5" s="26" t="s">
        <v>124</v>
      </c>
      <c r="E5" s="26" t="s">
        <v>0</v>
      </c>
      <c r="F5" s="26" t="s">
        <v>1</v>
      </c>
      <c r="G5" s="26" t="s">
        <v>15</v>
      </c>
      <c r="H5" s="26" t="s">
        <v>379</v>
      </c>
      <c r="I5" s="16"/>
      <c r="J5" s="16"/>
      <c r="K5" s="16"/>
      <c r="L5" s="16"/>
    </row>
    <row r="6" spans="1:12" x14ac:dyDescent="0.25">
      <c r="A6" s="84" t="s">
        <v>125</v>
      </c>
      <c r="G6" s="11"/>
    </row>
    <row r="7" spans="1:12" s="2" customFormat="1" x14ac:dyDescent="0.25">
      <c r="A7" s="29" t="s">
        <v>128</v>
      </c>
      <c r="B7" s="29">
        <v>150</v>
      </c>
      <c r="C7" s="29">
        <v>700</v>
      </c>
      <c r="D7" s="34">
        <v>1160</v>
      </c>
      <c r="E7" s="29">
        <v>250</v>
      </c>
      <c r="F7" s="29">
        <v>60</v>
      </c>
      <c r="G7" s="57"/>
      <c r="H7" s="56"/>
      <c r="K7" s="12"/>
      <c r="L7" s="12"/>
    </row>
    <row r="8" spans="1:12" s="2" customFormat="1" x14ac:dyDescent="0.25">
      <c r="A8" s="29" t="s">
        <v>128</v>
      </c>
      <c r="B8" s="30">
        <v>100</v>
      </c>
      <c r="C8" s="30">
        <v>700</v>
      </c>
      <c r="D8" s="31">
        <v>1160</v>
      </c>
      <c r="E8" s="30">
        <v>192</v>
      </c>
      <c r="F8" s="30">
        <v>104</v>
      </c>
      <c r="G8" s="58"/>
      <c r="H8" s="48"/>
      <c r="K8" s="12"/>
      <c r="L8" s="12"/>
    </row>
    <row r="9" spans="1:12" s="2" customFormat="1" x14ac:dyDescent="0.25">
      <c r="A9" s="29" t="s">
        <v>129</v>
      </c>
      <c r="B9" s="29">
        <v>150</v>
      </c>
      <c r="C9" s="29">
        <v>700</v>
      </c>
      <c r="D9" s="34">
        <v>1680</v>
      </c>
      <c r="E9" s="29">
        <v>680</v>
      </c>
      <c r="F9" s="29">
        <v>24</v>
      </c>
      <c r="G9" s="57"/>
      <c r="H9" s="56"/>
      <c r="K9" s="12"/>
      <c r="L9" s="12"/>
    </row>
    <row r="10" spans="1:12" s="2" customFormat="1" x14ac:dyDescent="0.25">
      <c r="A10" s="29" t="s">
        <v>130</v>
      </c>
      <c r="B10" s="30">
        <v>140</v>
      </c>
      <c r="C10" s="30">
        <v>700</v>
      </c>
      <c r="D10" s="31">
        <v>1680</v>
      </c>
      <c r="E10" s="30">
        <v>720</v>
      </c>
      <c r="F10" s="30">
        <v>28</v>
      </c>
      <c r="G10" s="58"/>
      <c r="H10" s="48"/>
      <c r="K10" s="12"/>
      <c r="L10" s="12"/>
    </row>
    <row r="11" spans="1:12" s="2" customFormat="1" x14ac:dyDescent="0.25">
      <c r="A11" s="29" t="s">
        <v>131</v>
      </c>
      <c r="B11" s="29">
        <v>150</v>
      </c>
      <c r="C11" s="29">
        <v>700</v>
      </c>
      <c r="D11" s="34">
        <v>1680</v>
      </c>
      <c r="E11" s="29">
        <v>675</v>
      </c>
      <c r="F11" s="29">
        <v>30</v>
      </c>
      <c r="G11" s="57"/>
      <c r="H11" s="56"/>
      <c r="K11" s="12"/>
      <c r="L11" s="12"/>
    </row>
    <row r="12" spans="1:12" s="2" customFormat="1" x14ac:dyDescent="0.25">
      <c r="A12" s="29" t="s">
        <v>132</v>
      </c>
      <c r="B12" s="30">
        <v>150</v>
      </c>
      <c r="C12" s="30">
        <v>700</v>
      </c>
      <c r="D12" s="31">
        <v>2200</v>
      </c>
      <c r="E12" s="31">
        <v>1275</v>
      </c>
      <c r="F12" s="30">
        <v>16</v>
      </c>
      <c r="G12" s="58"/>
      <c r="H12" s="48"/>
      <c r="K12" s="12"/>
      <c r="L12" s="12"/>
    </row>
    <row r="13" spans="1:12" s="2" customFormat="1" x14ac:dyDescent="0.25">
      <c r="A13" s="84" t="s">
        <v>126</v>
      </c>
      <c r="B13" s="29"/>
      <c r="C13" s="29"/>
      <c r="D13" s="29"/>
      <c r="E13" s="34"/>
      <c r="F13" s="29"/>
      <c r="G13" s="57"/>
      <c r="H13" s="56"/>
      <c r="K13" s="12"/>
      <c r="L13" s="12"/>
    </row>
    <row r="14" spans="1:12" s="2" customFormat="1" x14ac:dyDescent="0.25">
      <c r="A14" s="29" t="s">
        <v>133</v>
      </c>
      <c r="B14" s="30">
        <v>100</v>
      </c>
      <c r="C14" s="30"/>
      <c r="D14" s="31">
        <v>1500</v>
      </c>
      <c r="E14" s="30">
        <v>450</v>
      </c>
      <c r="F14" s="30">
        <v>40</v>
      </c>
      <c r="G14" s="58"/>
      <c r="H14" s="48"/>
      <c r="K14" s="12"/>
      <c r="L14" s="12"/>
    </row>
    <row r="15" spans="1:12" s="2" customFormat="1" x14ac:dyDescent="0.25">
      <c r="A15" s="29" t="s">
        <v>133</v>
      </c>
      <c r="B15" s="29">
        <v>140</v>
      </c>
      <c r="C15" s="29"/>
      <c r="D15" s="34">
        <v>1500</v>
      </c>
      <c r="E15" s="29">
        <v>480</v>
      </c>
      <c r="F15" s="29">
        <v>40</v>
      </c>
      <c r="G15" s="57"/>
      <c r="H15" s="56"/>
      <c r="K15" s="12"/>
      <c r="L15" s="12"/>
    </row>
    <row r="16" spans="1:12" s="2" customFormat="1" x14ac:dyDescent="0.25">
      <c r="A16" s="29" t="s">
        <v>134</v>
      </c>
      <c r="B16" s="30">
        <v>120</v>
      </c>
      <c r="C16" s="30"/>
      <c r="D16" s="31">
        <v>2000</v>
      </c>
      <c r="E16" s="30">
        <v>950</v>
      </c>
      <c r="F16" s="30">
        <v>20</v>
      </c>
      <c r="G16" s="58"/>
      <c r="H16" s="48"/>
      <c r="K16" s="12"/>
      <c r="L16" s="12"/>
    </row>
    <row r="17" spans="1:12" s="2" customFormat="1" x14ac:dyDescent="0.25">
      <c r="A17" s="29" t="s">
        <v>134</v>
      </c>
      <c r="B17" s="29">
        <v>140</v>
      </c>
      <c r="C17" s="29"/>
      <c r="D17" s="34">
        <v>2000</v>
      </c>
      <c r="E17" s="29">
        <v>768</v>
      </c>
      <c r="F17" s="29">
        <v>20</v>
      </c>
      <c r="G17" s="57"/>
      <c r="H17" s="56"/>
      <c r="K17" s="12"/>
      <c r="L17" s="12"/>
    </row>
    <row r="18" spans="1:12" s="2" customFormat="1" x14ac:dyDescent="0.25">
      <c r="A18" s="29" t="s">
        <v>135</v>
      </c>
      <c r="B18" s="30">
        <v>140</v>
      </c>
      <c r="C18" s="30"/>
      <c r="D18" s="31">
        <v>2500</v>
      </c>
      <c r="E18" s="31">
        <v>1400</v>
      </c>
      <c r="F18" s="30">
        <v>14</v>
      </c>
      <c r="G18" s="58"/>
      <c r="H18" s="48"/>
      <c r="K18" s="12"/>
      <c r="L18" s="12"/>
    </row>
    <row r="19" spans="1:12" s="2" customFormat="1" x14ac:dyDescent="0.25">
      <c r="A19" s="84" t="s">
        <v>127</v>
      </c>
      <c r="B19" s="29"/>
      <c r="C19" s="29"/>
      <c r="D19" s="34"/>
      <c r="E19" s="29"/>
      <c r="F19" s="29"/>
      <c r="G19" s="57"/>
      <c r="H19" s="56"/>
      <c r="K19" s="12"/>
      <c r="L19" s="12"/>
    </row>
    <row r="20" spans="1:12" s="2" customFormat="1" x14ac:dyDescent="0.25">
      <c r="A20" s="29" t="s">
        <v>136</v>
      </c>
      <c r="B20" s="31">
        <v>1000</v>
      </c>
      <c r="C20" s="31">
        <v>1000</v>
      </c>
      <c r="D20" s="30">
        <v>1160</v>
      </c>
      <c r="E20" s="30">
        <v>828</v>
      </c>
      <c r="F20" s="30">
        <v>14</v>
      </c>
      <c r="G20" s="58"/>
      <c r="H20" s="48"/>
      <c r="K20" s="12"/>
      <c r="L20" s="12"/>
    </row>
    <row r="21" spans="1:12" s="2" customFormat="1" x14ac:dyDescent="0.25">
      <c r="A21" s="29" t="s">
        <v>137</v>
      </c>
      <c r="B21" s="29">
        <v>900</v>
      </c>
      <c r="C21" s="29">
        <v>1000</v>
      </c>
      <c r="D21" s="34">
        <v>1160</v>
      </c>
      <c r="E21" s="29">
        <v>600</v>
      </c>
      <c r="F21" s="29">
        <v>26</v>
      </c>
      <c r="G21" s="57"/>
      <c r="H21" s="56"/>
      <c r="K21" s="12"/>
      <c r="L21" s="12"/>
    </row>
    <row r="22" spans="1:12" s="2" customFormat="1" x14ac:dyDescent="0.25">
      <c r="A22" s="29" t="s">
        <v>138</v>
      </c>
      <c r="B22" s="31">
        <v>1000</v>
      </c>
      <c r="C22" s="31">
        <v>1500</v>
      </c>
      <c r="D22" s="31">
        <v>1680</v>
      </c>
      <c r="E22" s="31">
        <v>1462</v>
      </c>
      <c r="F22" s="30">
        <v>8</v>
      </c>
      <c r="G22" s="58"/>
      <c r="H22" s="48"/>
      <c r="K22" s="12"/>
      <c r="L22" s="12"/>
    </row>
    <row r="23" spans="1:12" s="2" customFormat="1" x14ac:dyDescent="0.25">
      <c r="A23" s="29" t="s">
        <v>139</v>
      </c>
      <c r="B23" s="29">
        <v>890</v>
      </c>
      <c r="C23" s="29">
        <v>1500</v>
      </c>
      <c r="D23" s="34">
        <v>1680</v>
      </c>
      <c r="E23" s="29">
        <v>984</v>
      </c>
      <c r="F23" s="29">
        <v>16</v>
      </c>
      <c r="G23" s="57"/>
      <c r="H23" s="56"/>
      <c r="K23" s="12"/>
      <c r="L23" s="12"/>
    </row>
    <row r="24" spans="1:12" s="2" customFormat="1" x14ac:dyDescent="0.25">
      <c r="A24" s="29" t="s">
        <v>140</v>
      </c>
      <c r="B24" s="30">
        <v>900</v>
      </c>
      <c r="C24" s="31">
        <v>1500</v>
      </c>
      <c r="D24" s="31">
        <v>1680</v>
      </c>
      <c r="E24" s="31">
        <v>1000</v>
      </c>
      <c r="F24" s="30">
        <v>14</v>
      </c>
      <c r="G24" s="58"/>
      <c r="H24" s="48"/>
      <c r="K24" s="12"/>
      <c r="L24" s="12"/>
    </row>
    <row r="25" spans="1:12" s="2" customFormat="1" x14ac:dyDescent="0.25">
      <c r="A25" s="29" t="s">
        <v>141</v>
      </c>
      <c r="B25" s="29">
        <v>900</v>
      </c>
      <c r="C25" s="29">
        <v>2000</v>
      </c>
      <c r="D25" s="34">
        <v>2200</v>
      </c>
      <c r="E25" s="34">
        <v>1475</v>
      </c>
      <c r="F25" s="29">
        <v>10</v>
      </c>
      <c r="G25" s="57"/>
      <c r="H25" s="56"/>
      <c r="K25" s="12"/>
      <c r="L25" s="12"/>
    </row>
  </sheetData>
  <mergeCells count="3">
    <mergeCell ref="A1:A3"/>
    <mergeCell ref="A4:H4"/>
    <mergeCell ref="I3:J3"/>
  </mergeCells>
  <hyperlinks>
    <hyperlink ref="E3" r:id="rId1"/>
    <hyperlink ref="I3" r:id="rId2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3"/>
  <drawing r:id="rId4"/>
  <legacyDrawing r:id="rId5"/>
  <oleObjects>
    <mc:AlternateContent xmlns:mc="http://schemas.openxmlformats.org/markup-compatibility/2006">
      <mc:Choice Requires="x14">
        <oleObject progId="CorelDRAW.Graphic.13" shapeId="9218" r:id="rId6">
          <objectPr defaultSize="0" autoPict="0" r:id="rId7">
            <anchor moveWithCells="1">
              <from>
                <xdr:col>9</xdr:col>
                <xdr:colOff>438150</xdr:colOff>
                <xdr:row>0</xdr:row>
                <xdr:rowOff>114300</xdr:rowOff>
              </from>
              <to>
                <xdr:col>12</xdr:col>
                <xdr:colOff>571500</xdr:colOff>
                <xdr:row>8</xdr:row>
                <xdr:rowOff>180975</xdr:rowOff>
              </to>
            </anchor>
          </objectPr>
        </oleObject>
      </mc:Choice>
      <mc:Fallback>
        <oleObject progId="CorelDRAW.Graphic.13" shapeId="921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Плиты дорожные</vt:lpstr>
      <vt:lpstr>Плиты перекрытия</vt:lpstr>
      <vt:lpstr>Перемычки </vt:lpstr>
      <vt:lpstr>Плиты ребристые</vt:lpstr>
      <vt:lpstr>Фбс</vt:lpstr>
      <vt:lpstr>Фл</vt:lpstr>
      <vt:lpstr>Элементы лестниц</vt:lpstr>
      <vt:lpstr>Лотки плиты</vt:lpstr>
      <vt:lpstr>Колодцы</vt:lpstr>
      <vt:lpstr>Заборы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Dima</cp:lastModifiedBy>
  <cp:lastPrinted>2012-05-03T10:25:13Z</cp:lastPrinted>
  <dcterms:created xsi:type="dcterms:W3CDTF">2011-02-14T16:00:15Z</dcterms:created>
  <dcterms:modified xsi:type="dcterms:W3CDTF">2012-05-16T08:21:50Z</dcterms:modified>
</cp:coreProperties>
</file>