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7985" yWindow="6735" windowWidth="6030" windowHeight="3405" tabRatio="843"/>
  </bookViews>
  <sheets>
    <sheet name="GBI 1" sheetId="1" r:id="rId1"/>
    <sheet name="GBI 2" sheetId="2" r:id="rId2"/>
    <sheet name="FRI DD " sheetId="25" r:id="rId3"/>
    <sheet name="FRI V+N" sheetId="26" r:id="rId4"/>
    <sheet name="FRI SPECIAL" sheetId="27" r:id="rId5"/>
    <sheet name="RFI" sheetId="4" r:id="rId6"/>
    <sheet name="SWP" sheetId="6" r:id="rId7"/>
    <sheet name="Кашированные продукты" sheetId="13" r:id="rId8"/>
    <sheet name="Мембраны и Пароизоляция" sheetId="24" r:id="rId9"/>
    <sheet name="Дюбель для НФС" sheetId="22" r:id="rId10"/>
    <sheet name="ROCKROOF" sheetId="31" r:id="rId11"/>
    <sheet name="ROOF Uklon" sheetId="29" r:id="rId12"/>
    <sheet name="ROCKFACADE TG" sheetId="20" r:id="rId13"/>
    <sheet name="ROCKFACADE price m2" sheetId="21" r:id="rId14"/>
  </sheets>
  <externalReferences>
    <externalReference r:id="rId15"/>
    <externalReference r:id="rId16"/>
    <externalReference r:id="rId17"/>
    <externalReference r:id="rId18"/>
  </externalReferences>
  <definedNames>
    <definedName name="_xlnm._FilterDatabase" localSheetId="12" hidden="1">'ROCKFACADE TG'!$A$10:$F$120</definedName>
    <definedName name="_xlnm._FilterDatabase" localSheetId="10" hidden="1">ROCKROOF!$B$55:$F$56</definedName>
    <definedName name="csDesignMode">1</definedName>
    <definedName name="goods">[1]order!$A$3:$D$73</definedName>
    <definedName name="_xlnm.Print_Area" localSheetId="2">'FRI DD '!$A$1:$L$61</definedName>
    <definedName name="_xlnm.Print_Area" localSheetId="4">'FRI SPECIAL'!$A$1:$L$50</definedName>
    <definedName name="_xlnm.Print_Area" localSheetId="3">'FRI V+N'!$A$1:$L$70</definedName>
    <definedName name="_xlnm.Print_Area" localSheetId="0">'GBI 1'!$A$1:$L$114</definedName>
    <definedName name="_xlnm.Print_Area" localSheetId="1">'GBI 2'!$A$1:$L$129</definedName>
    <definedName name="_xlnm.Print_Area" localSheetId="5">RFI!$A$1:$L$127</definedName>
    <definedName name="_xlnm.Print_Area" localSheetId="13">'ROCKFACADE price m2'!$A$1:$J$38</definedName>
    <definedName name="_xlnm.Print_Area" localSheetId="12">'ROCKFACADE TG'!$A$1:$G$141</definedName>
    <definedName name="_xlnm.Print_Area" localSheetId="10">ROCKROOF!$B$1:$F$128</definedName>
    <definedName name="_xlnm.Print_Area" localSheetId="11">'ROOF Uklon'!$A$1:$M$48</definedName>
    <definedName name="_xlnm.Print_Area" localSheetId="6">SWP!$A$1:$L$36</definedName>
    <definedName name="_xlnm.Print_Area" localSheetId="9">'Дюбель для НФС'!$A$1:$L$41</definedName>
    <definedName name="_xlnm.Print_Area" localSheetId="7">'Кашированные продукты'!$A$1:$L$85</definedName>
    <definedName name="_xlnm.Print_Area" localSheetId="8">'Мембраны и Пароизоляция'!$A$1:$J$24</definedName>
    <definedName name="_xlnm.Print_Titles" localSheetId="0">'GBI 1'!$110:$114</definedName>
    <definedName name="_xlnm.Print_Titles" localSheetId="1">'GBI 2'!$124:$128</definedName>
    <definedName name="_xlnm.Print_Titles" localSheetId="10">ROCKROOF!$1:$8</definedName>
    <definedName name="_xlnm.Print_Titles" localSheetId="9">'Дюбель для НФС'!$37:$41</definedName>
    <definedName name="_xlnm.Print_Titles" localSheetId="7">'Кашированные продукты'!$77:$83</definedName>
    <definedName name="range0">[2]figures!$A$2:$B$10</definedName>
    <definedName name="range01">[2]figures!$A$26:$B$34</definedName>
    <definedName name="range1">[2]figures!$A$11:$B$20</definedName>
    <definedName name="range2">[2]figures!$D$2:$E$9</definedName>
    <definedName name="rate">[1]price_list!$E$1</definedName>
    <definedName name="sotny">[2]figures!$G$2:$H$10</definedName>
    <definedName name="summa" localSheetId="2">#REF!</definedName>
    <definedName name="summa" localSheetId="4">#REF!</definedName>
    <definedName name="summa" localSheetId="3">#REF!</definedName>
    <definedName name="summa" localSheetId="13">#REF!</definedName>
    <definedName name="summa" localSheetId="12">#REF!</definedName>
    <definedName name="summa" localSheetId="10">#REF!</definedName>
    <definedName name="summa" localSheetId="11">#REF!</definedName>
    <definedName name="summa" localSheetId="8">#REF!</definedName>
    <definedName name="summa">#REF!</definedName>
    <definedName name="summa1">#REF!</definedName>
    <definedName name="TG_старая" localSheetId="2">#REF!</definedName>
    <definedName name="TG_старая" localSheetId="4">#REF!</definedName>
    <definedName name="TG_старая" localSheetId="3">#REF!</definedName>
    <definedName name="TG_старая" localSheetId="13">#REF!</definedName>
    <definedName name="TG_старая" localSheetId="12">#REF!</definedName>
    <definedName name="TG_старая" localSheetId="10">#REF!</definedName>
    <definedName name="TG_старая" localSheetId="11">#REF!</definedName>
    <definedName name="TG_старая" localSheetId="8">#REF!</definedName>
    <definedName name="TG_старая">#REF!</definedName>
    <definedName name="x">[2]figures!$A$1</definedName>
    <definedName name="y">[2]figures!$A$50</definedName>
    <definedName name="z">[2]figures!$A$25</definedName>
    <definedName name="Z_3066E766_2DBB_45F3_A2D6_9FEF3BE8F3F5_.wvu.PrintArea" localSheetId="2" hidden="1">'FRI DD '!$A$1:$L$62</definedName>
    <definedName name="Z_3066E766_2DBB_45F3_A2D6_9FEF3BE8F3F5_.wvu.PrintArea" localSheetId="4" hidden="1">'FRI SPECIAL'!$A$1:$L$51</definedName>
    <definedName name="Z_3066E766_2DBB_45F3_A2D6_9FEF3BE8F3F5_.wvu.PrintArea" localSheetId="3" hidden="1">'FRI V+N'!$A$1:$L$71</definedName>
    <definedName name="Z_3066E766_2DBB_45F3_A2D6_9FEF3BE8F3F5_.wvu.PrintArea" localSheetId="0" hidden="1">'GBI 1'!$A$1:$L$114</definedName>
    <definedName name="Z_3066E766_2DBB_45F3_A2D6_9FEF3BE8F3F5_.wvu.PrintArea" localSheetId="1" hidden="1">'GBI 2'!$A$1:$L$128</definedName>
    <definedName name="Z_3066E766_2DBB_45F3_A2D6_9FEF3BE8F3F5_.wvu.PrintArea" localSheetId="5" hidden="1">RFI!$A$1:$L$127</definedName>
    <definedName name="Z_3066E766_2DBB_45F3_A2D6_9FEF3BE8F3F5_.wvu.PrintArea" localSheetId="11" hidden="1">'ROOF Uklon'!$A$1:$M$47</definedName>
    <definedName name="Z_3066E766_2DBB_45F3_A2D6_9FEF3BE8F3F5_.wvu.PrintArea" localSheetId="6" hidden="1">SWP!$A$1:$L$35</definedName>
    <definedName name="Z_3066E766_2DBB_45F3_A2D6_9FEF3BE8F3F5_.wvu.PrintArea" localSheetId="9" hidden="1">'Дюбель для НФС'!$A$1:$L$41</definedName>
    <definedName name="Z_3066E766_2DBB_45F3_A2D6_9FEF3BE8F3F5_.wvu.PrintArea" localSheetId="7" hidden="1">'Кашированные продукты'!$A$1:$L$83</definedName>
    <definedName name="Z_3066E766_2DBB_45F3_A2D6_9FEF3BE8F3F5_.wvu.PrintTitles" localSheetId="0" hidden="1">'GBI 1'!$110:$114</definedName>
    <definedName name="Z_3066E766_2DBB_45F3_A2D6_9FEF3BE8F3F5_.wvu.PrintTitles" localSheetId="1" hidden="1">'GBI 2'!$124:$128</definedName>
    <definedName name="Z_3066E766_2DBB_45F3_A2D6_9FEF3BE8F3F5_.wvu.PrintTitles" localSheetId="9" hidden="1">'Дюбель для НФС'!$37:$41</definedName>
    <definedName name="Z_3066E766_2DBB_45F3_A2D6_9FEF3BE8F3F5_.wvu.PrintTitles" localSheetId="7" hidden="1">'Кашированные продукты'!$77:$83</definedName>
    <definedName name="Город">[3]Расчет!$CF$20:$CF$62</definedName>
    <definedName name="Закупочная_цена_TG" localSheetId="2">#REF!</definedName>
    <definedName name="Закупочная_цена_TG" localSheetId="4">#REF!</definedName>
    <definedName name="Закупочная_цена_TG" localSheetId="3">#REF!</definedName>
    <definedName name="Закупочная_цена_TG" localSheetId="13">#REF!</definedName>
    <definedName name="Закупочная_цена_TG" localSheetId="12">#REF!</definedName>
    <definedName name="Закупочная_цена_TG" localSheetId="10">#REF!</definedName>
    <definedName name="Закупочная_цена_TG" localSheetId="11">#REF!</definedName>
    <definedName name="Закупочная_цена_TG" localSheetId="8">#REF!</definedName>
    <definedName name="Закупочная_цена_TG">#REF!</definedName>
    <definedName name="Комплектующие_к_Алюмин._цокольному_проф.__комплект">"комплектующие"</definedName>
    <definedName name="Название_TG" localSheetId="2">#REF!</definedName>
    <definedName name="Название_TG" localSheetId="4">#REF!</definedName>
    <definedName name="Название_TG" localSheetId="3">#REF!</definedName>
    <definedName name="Название_TG" localSheetId="13">#REF!</definedName>
    <definedName name="Название_TG" localSheetId="12">#REF!</definedName>
    <definedName name="Название_TG" localSheetId="10">#REF!</definedName>
    <definedName name="Название_TG" localSheetId="11">#REF!</definedName>
    <definedName name="Название_TG" localSheetId="8">#REF!</definedName>
    <definedName name="Название_TG">#REF!</definedName>
    <definedName name="Название_Продукция" localSheetId="2">#REF!</definedName>
    <definedName name="Название_Продукция" localSheetId="4">#REF!</definedName>
    <definedName name="Название_Продукция" localSheetId="3">#REF!</definedName>
    <definedName name="Название_Продукция" localSheetId="13">#REF!</definedName>
    <definedName name="Название_Продукция" localSheetId="12">#REF!</definedName>
    <definedName name="Название_Продукция" localSheetId="10">#REF!</definedName>
    <definedName name="Название_Продукция" localSheetId="11">#REF!</definedName>
    <definedName name="Название_Продукция" localSheetId="8">#REF!</definedName>
    <definedName name="Название_Продукция">#REF!</definedName>
    <definedName name="Назначение_здания">[3]Расчет!$CF$67:$CF$76</definedName>
    <definedName name="Стена">[3]Расчет!$CF$80:$CF$92</definedName>
    <definedName name="Утеплитель">[3]Расчет!$CF$96:$CF$98</definedName>
    <definedName name="Штукатурка">[3]Расчет!$CF$93:$CF$95</definedName>
  </definedNames>
  <calcPr calcId="145621"/>
  <customWorkbookViews>
    <customWorkbookView name="ank - Личное представление" guid="{3066E766-2DBB-45F3-A2D6-9FEF3BE8F3F5}" mergeInterval="0" personalView="1" maximized="1" windowWidth="1276" windowHeight="596" tabRatio="843" activeSheetId="1"/>
  </customWorkbookViews>
</workbook>
</file>

<file path=xl/calcChain.xml><?xml version="1.0" encoding="utf-8"?>
<calcChain xmlns="http://schemas.openxmlformats.org/spreadsheetml/2006/main">
  <c r="L9" i="29" l="1"/>
  <c r="L71" i="4" l="1"/>
  <c r="L70" i="4"/>
  <c r="L68" i="4"/>
  <c r="L35" i="22"/>
  <c r="L34" i="22"/>
  <c r="L33" i="22"/>
  <c r="L32" i="22"/>
  <c r="L31" i="22"/>
  <c r="L30" i="22"/>
  <c r="L29" i="22"/>
  <c r="L28" i="22"/>
  <c r="L26" i="22"/>
  <c r="L25" i="22"/>
  <c r="L24" i="22"/>
  <c r="L23" i="22"/>
  <c r="L22" i="22"/>
  <c r="L21" i="22"/>
  <c r="L20" i="22"/>
  <c r="L19" i="22"/>
  <c r="L18" i="22"/>
  <c r="L9" i="22"/>
  <c r="L10" i="22"/>
  <c r="L11" i="22"/>
  <c r="L12" i="22"/>
  <c r="L13" i="22"/>
  <c r="L14" i="22"/>
  <c r="L15" i="22"/>
  <c r="L16" i="22"/>
  <c r="L8" i="22"/>
  <c r="I11" i="24"/>
  <c r="J11" i="24"/>
  <c r="A4" i="4" l="1"/>
  <c r="L10" i="4" l="1"/>
  <c r="L11" i="4"/>
  <c r="L12" i="4"/>
  <c r="A4" i="24" l="1"/>
  <c r="G12" i="20" l="1"/>
  <c r="L10" i="1"/>
  <c r="G135" i="20" l="1"/>
  <c r="G134" i="20"/>
  <c r="G132" i="20"/>
  <c r="G131" i="20"/>
  <c r="G129" i="20"/>
  <c r="G128" i="20"/>
  <c r="G127" i="20"/>
  <c r="G126" i="20"/>
  <c r="G124" i="20"/>
  <c r="G123" i="20"/>
  <c r="G122" i="20"/>
  <c r="G120" i="20"/>
  <c r="G119" i="20"/>
  <c r="G118" i="20"/>
  <c r="G117" i="20"/>
  <c r="G116" i="20"/>
  <c r="G114" i="20"/>
  <c r="G113" i="20"/>
  <c r="G112" i="20"/>
  <c r="G111" i="20"/>
  <c r="G110" i="20"/>
  <c r="G109" i="20"/>
  <c r="G108" i="20"/>
  <c r="G106" i="20"/>
  <c r="G105" i="20"/>
  <c r="G103" i="20"/>
  <c r="G102" i="20"/>
  <c r="G100" i="20"/>
  <c r="G98" i="20"/>
  <c r="G97" i="20"/>
  <c r="G96" i="20"/>
  <c r="G95" i="20"/>
  <c r="G94" i="20"/>
  <c r="G93" i="20"/>
  <c r="G92" i="20"/>
  <c r="G91" i="20"/>
  <c r="G90" i="20"/>
  <c r="G89" i="20"/>
  <c r="G88" i="20"/>
  <c r="G87" i="20"/>
  <c r="G86" i="20"/>
  <c r="G85" i="20"/>
  <c r="G84" i="20"/>
  <c r="G83" i="20"/>
  <c r="G82" i="20"/>
  <c r="G81" i="20"/>
  <c r="G79" i="20"/>
  <c r="G78" i="20"/>
  <c r="G77" i="20"/>
  <c r="G76" i="20"/>
  <c r="G75" i="20"/>
  <c r="G74" i="20"/>
  <c r="G73" i="20"/>
  <c r="G72" i="20"/>
  <c r="G71" i="20"/>
  <c r="G69" i="20"/>
  <c r="G68" i="20"/>
  <c r="G67" i="20"/>
  <c r="G66" i="20"/>
  <c r="G65" i="20"/>
  <c r="G64" i="20"/>
  <c r="G63" i="20"/>
  <c r="G62" i="20"/>
  <c r="G61" i="20"/>
  <c r="G60" i="20"/>
  <c r="G58" i="20"/>
  <c r="G56" i="20"/>
  <c r="B56" i="20"/>
  <c r="G55" i="20"/>
  <c r="B55" i="20"/>
  <c r="G54" i="20"/>
  <c r="B54" i="20"/>
  <c r="G53" i="20"/>
  <c r="B53" i="20"/>
  <c r="G52" i="20"/>
  <c r="B52" i="20"/>
  <c r="G51" i="20"/>
  <c r="B51" i="20"/>
  <c r="G50" i="20"/>
  <c r="B50" i="20"/>
  <c r="G49" i="20"/>
  <c r="B49" i="20"/>
  <c r="G48" i="20"/>
  <c r="B48" i="20"/>
  <c r="G47" i="20"/>
  <c r="B47" i="20"/>
  <c r="G46" i="20"/>
  <c r="B46" i="20"/>
  <c r="G45" i="20"/>
  <c r="G44" i="20"/>
  <c r="G41" i="20"/>
  <c r="G40" i="20"/>
  <c r="G39" i="20"/>
  <c r="G38" i="20"/>
  <c r="G36" i="20"/>
  <c r="G35" i="20"/>
  <c r="G34" i="20"/>
  <c r="G33" i="20"/>
  <c r="G32" i="20"/>
  <c r="G30" i="20"/>
  <c r="G29" i="20"/>
  <c r="G28" i="20"/>
  <c r="G27" i="20"/>
  <c r="G25" i="20"/>
  <c r="G24" i="20"/>
  <c r="G23" i="20"/>
  <c r="G22" i="20"/>
  <c r="G21" i="20"/>
  <c r="G20" i="20"/>
  <c r="G18" i="20"/>
  <c r="G17" i="20"/>
  <c r="G16" i="20"/>
  <c r="G15" i="20"/>
  <c r="G13" i="20"/>
  <c r="I73" i="2" l="1"/>
  <c r="J73" i="2"/>
  <c r="L73" i="2"/>
  <c r="L88" i="2"/>
  <c r="J88" i="2"/>
  <c r="I88" i="2"/>
  <c r="L87" i="2"/>
  <c r="J87" i="2"/>
  <c r="I87" i="2"/>
  <c r="L86" i="2"/>
  <c r="J86" i="2"/>
  <c r="I86" i="2"/>
  <c r="L85" i="2"/>
  <c r="J85" i="2"/>
  <c r="I85" i="2"/>
  <c r="L84" i="2"/>
  <c r="J84" i="2"/>
  <c r="I84" i="2"/>
  <c r="L83" i="2"/>
  <c r="J83" i="2"/>
  <c r="I83" i="2"/>
  <c r="L82" i="2"/>
  <c r="J82" i="2"/>
  <c r="I82" i="2"/>
  <c r="L81" i="2"/>
  <c r="J81" i="2"/>
  <c r="I81" i="2"/>
  <c r="L80" i="2"/>
  <c r="J80" i="2"/>
  <c r="I80" i="2"/>
  <c r="L79" i="2"/>
  <c r="J79" i="2"/>
  <c r="I79" i="2"/>
  <c r="L78" i="2"/>
  <c r="J78" i="2"/>
  <c r="I78" i="2"/>
  <c r="L77" i="2"/>
  <c r="J77" i="2"/>
  <c r="I77" i="2"/>
  <c r="L76" i="2"/>
  <c r="J76" i="2"/>
  <c r="I76" i="2"/>
  <c r="L75" i="2"/>
  <c r="J75" i="2"/>
  <c r="I75" i="2"/>
  <c r="L74" i="2"/>
  <c r="J74" i="2"/>
  <c r="I74" i="2"/>
  <c r="K77" i="2" l="1"/>
  <c r="K81" i="2"/>
  <c r="K73" i="2"/>
  <c r="K85" i="2"/>
  <c r="K75" i="2"/>
  <c r="K79" i="2"/>
  <c r="K83" i="2"/>
  <c r="K87" i="2"/>
  <c r="K74" i="2"/>
  <c r="K78" i="2"/>
  <c r="K82" i="2"/>
  <c r="K86" i="2"/>
  <c r="K76" i="2"/>
  <c r="K80" i="2"/>
  <c r="K84" i="2"/>
  <c r="K88" i="2"/>
  <c r="L34" i="1" l="1"/>
  <c r="J34" i="1"/>
  <c r="I34" i="1"/>
  <c r="K34" i="1" l="1"/>
  <c r="L38" i="2"/>
  <c r="J38" i="2"/>
  <c r="I38" i="2"/>
  <c r="L37" i="2"/>
  <c r="J37" i="2"/>
  <c r="I37" i="2"/>
  <c r="L36" i="2"/>
  <c r="J36" i="2"/>
  <c r="I36" i="2"/>
  <c r="L35" i="2"/>
  <c r="J35" i="2"/>
  <c r="I35" i="2"/>
  <c r="L34" i="2"/>
  <c r="J34" i="2"/>
  <c r="I34" i="2"/>
  <c r="L33" i="2"/>
  <c r="J33" i="2"/>
  <c r="I33" i="2"/>
  <c r="L32" i="2"/>
  <c r="J32" i="2"/>
  <c r="I32" i="2"/>
  <c r="L31" i="2"/>
  <c r="J31" i="2"/>
  <c r="I31" i="2"/>
  <c r="L30" i="2"/>
  <c r="J30" i="2"/>
  <c r="I30" i="2"/>
  <c r="L29" i="2"/>
  <c r="J29" i="2"/>
  <c r="I29" i="2"/>
  <c r="L28" i="2"/>
  <c r="J28" i="2"/>
  <c r="I28" i="2"/>
  <c r="K28" i="2" l="1"/>
  <c r="K32" i="2"/>
  <c r="K36" i="2"/>
  <c r="K30" i="2"/>
  <c r="K34" i="2"/>
  <c r="K38" i="2"/>
  <c r="K29" i="2"/>
  <c r="K33" i="2"/>
  <c r="K37" i="2"/>
  <c r="K31" i="2"/>
  <c r="K35" i="2"/>
  <c r="A4" i="29" l="1"/>
  <c r="L38" i="29"/>
  <c r="L37" i="29"/>
  <c r="L36" i="29"/>
  <c r="L35" i="29"/>
  <c r="L34" i="29"/>
  <c r="L33" i="29"/>
  <c r="L32" i="29"/>
  <c r="L31" i="29"/>
  <c r="L29" i="29"/>
  <c r="L28" i="29"/>
  <c r="L25" i="29"/>
  <c r="L24" i="29"/>
  <c r="J23" i="29"/>
  <c r="L21" i="29"/>
  <c r="J21" i="29"/>
  <c r="L20" i="29"/>
  <c r="L18" i="29"/>
  <c r="J18" i="29"/>
  <c r="L17" i="29"/>
  <c r="J17" i="29"/>
  <c r="L15" i="29"/>
  <c r="L14" i="29"/>
  <c r="L13" i="29"/>
  <c r="L12" i="29"/>
  <c r="L11" i="29"/>
  <c r="L10" i="29"/>
  <c r="A4" i="27" l="1"/>
  <c r="A4" i="26"/>
  <c r="A4" i="25"/>
  <c r="L50" i="27"/>
  <c r="J50" i="27"/>
  <c r="I50" i="27"/>
  <c r="L49" i="27"/>
  <c r="J49" i="27"/>
  <c r="I49" i="27"/>
  <c r="L48" i="27"/>
  <c r="J48" i="27"/>
  <c r="I48" i="27"/>
  <c r="L47" i="27"/>
  <c r="J47" i="27"/>
  <c r="I47" i="27"/>
  <c r="K47" i="27" s="1"/>
  <c r="L46" i="27"/>
  <c r="J46" i="27"/>
  <c r="I46" i="27"/>
  <c r="L45" i="27"/>
  <c r="J45" i="27"/>
  <c r="I45" i="27"/>
  <c r="L44" i="27"/>
  <c r="J44" i="27"/>
  <c r="I44" i="27"/>
  <c r="L43" i="27"/>
  <c r="J43" i="27"/>
  <c r="I43" i="27"/>
  <c r="K43" i="27" s="1"/>
  <c r="L42" i="27"/>
  <c r="J42" i="27"/>
  <c r="I42" i="27"/>
  <c r="L41" i="27"/>
  <c r="J41" i="27"/>
  <c r="I41" i="27"/>
  <c r="L40" i="27"/>
  <c r="J40" i="27"/>
  <c r="I40" i="27"/>
  <c r="L39" i="27"/>
  <c r="J39" i="27"/>
  <c r="I39" i="27"/>
  <c r="K39" i="27" s="1"/>
  <c r="L38" i="27"/>
  <c r="J38" i="27"/>
  <c r="I38" i="27"/>
  <c r="L37" i="27"/>
  <c r="J37" i="27"/>
  <c r="I37" i="27"/>
  <c r="L36" i="27"/>
  <c r="J36" i="27"/>
  <c r="I36" i="27"/>
  <c r="L35" i="27"/>
  <c r="J35" i="27"/>
  <c r="I35" i="27"/>
  <c r="K35" i="27" s="1"/>
  <c r="L34" i="27"/>
  <c r="J34" i="27"/>
  <c r="I34" i="27"/>
  <c r="L33" i="27"/>
  <c r="J33" i="27"/>
  <c r="I33" i="27"/>
  <c r="L32" i="27"/>
  <c r="J32" i="27"/>
  <c r="I32" i="27"/>
  <c r="L31" i="27"/>
  <c r="J31" i="27"/>
  <c r="I31" i="27"/>
  <c r="K31" i="27" s="1"/>
  <c r="L30" i="27"/>
  <c r="J30" i="27"/>
  <c r="I30" i="27"/>
  <c r="L29" i="27"/>
  <c r="J29" i="27"/>
  <c r="I29" i="27"/>
  <c r="L28" i="27"/>
  <c r="J28" i="27"/>
  <c r="I28" i="27"/>
  <c r="L27" i="27"/>
  <c r="J27" i="27"/>
  <c r="I27" i="27"/>
  <c r="K27" i="27" s="1"/>
  <c r="L26" i="27"/>
  <c r="J26" i="27"/>
  <c r="I26" i="27"/>
  <c r="L25" i="27"/>
  <c r="J25" i="27"/>
  <c r="I25" i="27"/>
  <c r="L24" i="27"/>
  <c r="J24" i="27"/>
  <c r="I24" i="27"/>
  <c r="L23" i="27"/>
  <c r="J23" i="27"/>
  <c r="I23" i="27"/>
  <c r="K23" i="27" s="1"/>
  <c r="L22" i="27"/>
  <c r="J22" i="27"/>
  <c r="I22" i="27"/>
  <c r="L21" i="27"/>
  <c r="J21" i="27"/>
  <c r="I21" i="27"/>
  <c r="L20" i="27"/>
  <c r="J20" i="27"/>
  <c r="I20" i="27"/>
  <c r="L19" i="27"/>
  <c r="J19" i="27"/>
  <c r="I19" i="27"/>
  <c r="K19" i="27" s="1"/>
  <c r="L18" i="27"/>
  <c r="J18" i="27"/>
  <c r="I18" i="27"/>
  <c r="L17" i="27"/>
  <c r="J17" i="27"/>
  <c r="I17" i="27"/>
  <c r="L16" i="27"/>
  <c r="J16" i="27"/>
  <c r="I16" i="27"/>
  <c r="L15" i="27"/>
  <c r="J15" i="27"/>
  <c r="I15" i="27"/>
  <c r="K15" i="27" s="1"/>
  <c r="L14" i="27"/>
  <c r="J14" i="27"/>
  <c r="I14" i="27"/>
  <c r="L13" i="27"/>
  <c r="J13" i="27"/>
  <c r="I13" i="27"/>
  <c r="L12" i="27"/>
  <c r="J12" i="27"/>
  <c r="I12" i="27"/>
  <c r="L11" i="27"/>
  <c r="J11" i="27"/>
  <c r="I11" i="27"/>
  <c r="K11" i="27" s="1"/>
  <c r="L10" i="27"/>
  <c r="J10" i="27"/>
  <c r="I10" i="27"/>
  <c r="L63" i="26"/>
  <c r="K63" i="26" s="1"/>
  <c r="J63" i="26"/>
  <c r="I63" i="26"/>
  <c r="L62" i="26"/>
  <c r="K62" i="26" s="1"/>
  <c r="J62" i="26"/>
  <c r="I62" i="26"/>
  <c r="L61" i="26"/>
  <c r="K61" i="26" s="1"/>
  <c r="J61" i="26"/>
  <c r="I61" i="26"/>
  <c r="L60" i="26"/>
  <c r="K60" i="26" s="1"/>
  <c r="J60" i="26"/>
  <c r="I60" i="26"/>
  <c r="L59" i="26"/>
  <c r="K59" i="26" s="1"/>
  <c r="J59" i="26"/>
  <c r="I59" i="26"/>
  <c r="L58" i="26"/>
  <c r="K58" i="26" s="1"/>
  <c r="J58" i="26"/>
  <c r="I58" i="26"/>
  <c r="L57" i="26"/>
  <c r="K57" i="26" s="1"/>
  <c r="J57" i="26"/>
  <c r="I57" i="26"/>
  <c r="L56" i="26"/>
  <c r="K56" i="26" s="1"/>
  <c r="J56" i="26"/>
  <c r="I56" i="26"/>
  <c r="L55" i="26"/>
  <c r="K55" i="26" s="1"/>
  <c r="J55" i="26"/>
  <c r="I55" i="26"/>
  <c r="L54" i="26"/>
  <c r="K54" i="26" s="1"/>
  <c r="J54" i="26"/>
  <c r="I54" i="26"/>
  <c r="L53" i="26"/>
  <c r="K53" i="26" s="1"/>
  <c r="J53" i="26"/>
  <c r="I53" i="26"/>
  <c r="L52" i="26"/>
  <c r="K52" i="26" s="1"/>
  <c r="J52" i="26"/>
  <c r="I52" i="26"/>
  <c r="L51" i="26"/>
  <c r="K51" i="26" s="1"/>
  <c r="J51" i="26"/>
  <c r="I51" i="26"/>
  <c r="L50" i="26"/>
  <c r="K50" i="26" s="1"/>
  <c r="J50" i="26"/>
  <c r="I50" i="26"/>
  <c r="L49" i="26"/>
  <c r="K49" i="26" s="1"/>
  <c r="J49" i="26"/>
  <c r="I49" i="26"/>
  <c r="L48" i="26"/>
  <c r="K48" i="26" s="1"/>
  <c r="J48" i="26"/>
  <c r="I48" i="26"/>
  <c r="L47" i="26"/>
  <c r="K47" i="26" s="1"/>
  <c r="J47" i="26"/>
  <c r="I47" i="26"/>
  <c r="L46" i="26"/>
  <c r="J46" i="26"/>
  <c r="I46" i="26"/>
  <c r="L45" i="26"/>
  <c r="J45" i="26"/>
  <c r="I45" i="26"/>
  <c r="L44" i="26"/>
  <c r="J44" i="26"/>
  <c r="I44" i="26"/>
  <c r="L43" i="26"/>
  <c r="K43" i="26" s="1"/>
  <c r="J43" i="26"/>
  <c r="I43" i="26"/>
  <c r="L42" i="26"/>
  <c r="J42" i="26"/>
  <c r="I42" i="26"/>
  <c r="L41" i="26"/>
  <c r="J41" i="26"/>
  <c r="I41" i="26"/>
  <c r="L40" i="26"/>
  <c r="J40" i="26"/>
  <c r="I40" i="26"/>
  <c r="L39" i="26"/>
  <c r="K39" i="26" s="1"/>
  <c r="J39" i="26"/>
  <c r="I39" i="26"/>
  <c r="L38" i="26"/>
  <c r="J38" i="26"/>
  <c r="I38" i="26"/>
  <c r="L37" i="26"/>
  <c r="J37" i="26"/>
  <c r="I37" i="26"/>
  <c r="L36" i="26"/>
  <c r="J36" i="26"/>
  <c r="I36" i="26"/>
  <c r="L35" i="26"/>
  <c r="K35" i="26" s="1"/>
  <c r="J35" i="26"/>
  <c r="I35" i="26"/>
  <c r="L34" i="26"/>
  <c r="J34" i="26"/>
  <c r="I34" i="26"/>
  <c r="L33" i="26"/>
  <c r="J33" i="26"/>
  <c r="I33" i="26"/>
  <c r="L32" i="26"/>
  <c r="J32" i="26"/>
  <c r="I32" i="26"/>
  <c r="L31" i="26"/>
  <c r="K31" i="26" s="1"/>
  <c r="J31" i="26"/>
  <c r="I31" i="26"/>
  <c r="L30" i="26"/>
  <c r="J30" i="26"/>
  <c r="I30" i="26"/>
  <c r="L28" i="26"/>
  <c r="J28" i="26"/>
  <c r="I28" i="26"/>
  <c r="L27" i="26"/>
  <c r="J27" i="26"/>
  <c r="I27" i="26"/>
  <c r="L26" i="26"/>
  <c r="J26" i="26"/>
  <c r="I26" i="26"/>
  <c r="L25" i="26"/>
  <c r="J25" i="26"/>
  <c r="I25" i="26"/>
  <c r="L24" i="26"/>
  <c r="J24" i="26"/>
  <c r="I24" i="26"/>
  <c r="L23" i="26"/>
  <c r="J23" i="26"/>
  <c r="I23" i="26"/>
  <c r="L22" i="26"/>
  <c r="J22" i="26"/>
  <c r="I22" i="26"/>
  <c r="L21" i="26"/>
  <c r="J21" i="26"/>
  <c r="I21" i="26"/>
  <c r="L20" i="26"/>
  <c r="J20" i="26"/>
  <c r="I20" i="26"/>
  <c r="L19" i="26"/>
  <c r="J19" i="26"/>
  <c r="I19" i="26"/>
  <c r="L18" i="26"/>
  <c r="J18" i="26"/>
  <c r="I18" i="26"/>
  <c r="L17" i="26"/>
  <c r="J17" i="26"/>
  <c r="I17" i="26"/>
  <c r="L16" i="26"/>
  <c r="J16" i="26"/>
  <c r="I16" i="26"/>
  <c r="L15" i="26"/>
  <c r="J15" i="26"/>
  <c r="I15" i="26"/>
  <c r="L14" i="26"/>
  <c r="J14" i="26"/>
  <c r="I14" i="26"/>
  <c r="L13" i="26"/>
  <c r="J13" i="26"/>
  <c r="I13" i="26"/>
  <c r="L12" i="26"/>
  <c r="J12" i="26"/>
  <c r="I12" i="26"/>
  <c r="L11" i="26"/>
  <c r="J11" i="26"/>
  <c r="L10" i="26"/>
  <c r="J10" i="26"/>
  <c r="I10" i="26"/>
  <c r="L54" i="25"/>
  <c r="J54" i="25"/>
  <c r="I54" i="25"/>
  <c r="L53" i="25"/>
  <c r="J53" i="25"/>
  <c r="I53" i="25"/>
  <c r="L52" i="25"/>
  <c r="J52" i="25"/>
  <c r="I52" i="25"/>
  <c r="L51" i="25"/>
  <c r="J51" i="25"/>
  <c r="I51" i="25"/>
  <c r="L50" i="25"/>
  <c r="J50" i="25"/>
  <c r="I50" i="25"/>
  <c r="L49" i="25"/>
  <c r="K49" i="25" s="1"/>
  <c r="J49" i="25"/>
  <c r="I49" i="25"/>
  <c r="L48" i="25"/>
  <c r="J48" i="25"/>
  <c r="I48" i="25"/>
  <c r="L47" i="25"/>
  <c r="J47" i="25"/>
  <c r="I47" i="25"/>
  <c r="L46" i="25"/>
  <c r="J46" i="25"/>
  <c r="I46" i="25"/>
  <c r="L45" i="25"/>
  <c r="K45" i="25" s="1"/>
  <c r="J45" i="25"/>
  <c r="I45" i="25"/>
  <c r="L44" i="25"/>
  <c r="J44" i="25"/>
  <c r="I44" i="25"/>
  <c r="L43" i="25"/>
  <c r="J43" i="25"/>
  <c r="I43" i="25"/>
  <c r="L42" i="25"/>
  <c r="J42" i="25"/>
  <c r="I42" i="25"/>
  <c r="L41" i="25"/>
  <c r="K41" i="25" s="1"/>
  <c r="J41" i="25"/>
  <c r="I41" i="25"/>
  <c r="L40" i="25"/>
  <c r="J40" i="25"/>
  <c r="I40" i="25"/>
  <c r="L39" i="25"/>
  <c r="J39" i="25"/>
  <c r="I39" i="25"/>
  <c r="L38" i="25"/>
  <c r="J38" i="25"/>
  <c r="I38" i="25"/>
  <c r="L37" i="25"/>
  <c r="J37" i="25"/>
  <c r="I37" i="25"/>
  <c r="L36" i="25"/>
  <c r="J36" i="25"/>
  <c r="I36" i="25"/>
  <c r="L35" i="25"/>
  <c r="J35" i="25"/>
  <c r="I35" i="25"/>
  <c r="L34" i="25"/>
  <c r="J34" i="25"/>
  <c r="I34" i="25"/>
  <c r="L33" i="25"/>
  <c r="K33" i="25" s="1"/>
  <c r="J33" i="25"/>
  <c r="I33" i="25"/>
  <c r="L32" i="25"/>
  <c r="J32" i="25"/>
  <c r="I32" i="25"/>
  <c r="L31" i="25"/>
  <c r="J31" i="25"/>
  <c r="I31" i="25"/>
  <c r="L30" i="25"/>
  <c r="J30" i="25"/>
  <c r="I30" i="25"/>
  <c r="L29" i="25"/>
  <c r="K29" i="25" s="1"/>
  <c r="J29" i="25"/>
  <c r="I29" i="25"/>
  <c r="L28" i="25"/>
  <c r="J28" i="25"/>
  <c r="I28" i="25"/>
  <c r="L27" i="25"/>
  <c r="J27" i="25"/>
  <c r="I27" i="25"/>
  <c r="L26" i="25"/>
  <c r="J26" i="25"/>
  <c r="I26" i="25"/>
  <c r="L25" i="25"/>
  <c r="K25" i="25" s="1"/>
  <c r="J25" i="25"/>
  <c r="I25" i="25"/>
  <c r="L24" i="25"/>
  <c r="J24" i="25"/>
  <c r="I24" i="25"/>
  <c r="L23" i="25"/>
  <c r="J23" i="25"/>
  <c r="I23" i="25"/>
  <c r="L22" i="25"/>
  <c r="J22" i="25"/>
  <c r="I22" i="25"/>
  <c r="L21" i="25"/>
  <c r="J21" i="25"/>
  <c r="I21" i="25"/>
  <c r="L20" i="25"/>
  <c r="J20" i="25"/>
  <c r="I20" i="25"/>
  <c r="L19" i="25"/>
  <c r="J19" i="25"/>
  <c r="I19" i="25"/>
  <c r="L18" i="25"/>
  <c r="J18" i="25"/>
  <c r="I18" i="25"/>
  <c r="L17" i="25"/>
  <c r="J17" i="25"/>
  <c r="I17" i="25"/>
  <c r="L16" i="25"/>
  <c r="J16" i="25"/>
  <c r="I16" i="25"/>
  <c r="L15" i="25"/>
  <c r="J15" i="25"/>
  <c r="I15" i="25"/>
  <c r="L14" i="25"/>
  <c r="J14" i="25"/>
  <c r="I14" i="25"/>
  <c r="L13" i="25"/>
  <c r="J13" i="25"/>
  <c r="I13" i="25"/>
  <c r="L12" i="25"/>
  <c r="J12" i="25"/>
  <c r="I12" i="25"/>
  <c r="L11" i="25"/>
  <c r="J11" i="25"/>
  <c r="I11" i="25"/>
  <c r="L10" i="25"/>
  <c r="J10" i="25"/>
  <c r="I10" i="25"/>
  <c r="K10" i="27" l="1"/>
  <c r="K14" i="27"/>
  <c r="K18" i="27"/>
  <c r="K22" i="27"/>
  <c r="K26" i="27"/>
  <c r="K30" i="27"/>
  <c r="K34" i="27"/>
  <c r="K38" i="27"/>
  <c r="K42" i="27"/>
  <c r="K46" i="27"/>
  <c r="K50" i="27"/>
  <c r="K13" i="27"/>
  <c r="K17" i="27"/>
  <c r="K21" i="27"/>
  <c r="K25" i="27"/>
  <c r="K29" i="27"/>
  <c r="K12" i="27"/>
  <c r="K16" i="27"/>
  <c r="K20" i="27"/>
  <c r="K24" i="27"/>
  <c r="K28" i="27"/>
  <c r="K32" i="27"/>
  <c r="K36" i="27"/>
  <c r="K40" i="27"/>
  <c r="K44" i="27"/>
  <c r="K48" i="27"/>
  <c r="K33" i="27"/>
  <c r="K37" i="27"/>
  <c r="K41" i="27"/>
  <c r="K45" i="27"/>
  <c r="K49" i="27"/>
  <c r="K13" i="26"/>
  <c r="K17" i="26"/>
  <c r="K10" i="26"/>
  <c r="K21" i="26"/>
  <c r="K30" i="26"/>
  <c r="K34" i="26"/>
  <c r="K38" i="26"/>
  <c r="K42" i="26"/>
  <c r="K46" i="26"/>
  <c r="K14" i="26"/>
  <c r="K18" i="26"/>
  <c r="K22" i="26"/>
  <c r="K26" i="26"/>
  <c r="K25" i="26"/>
  <c r="K53" i="25"/>
  <c r="K37" i="25"/>
  <c r="K13" i="25"/>
  <c r="K17" i="25"/>
  <c r="K21" i="25"/>
  <c r="K42" i="25"/>
  <c r="K46" i="25"/>
  <c r="K50" i="25"/>
  <c r="K54" i="25"/>
  <c r="K12" i="25"/>
  <c r="K16" i="25"/>
  <c r="K20" i="25"/>
  <c r="K11" i="25"/>
  <c r="K15" i="25"/>
  <c r="K19" i="25"/>
  <c r="K10" i="25"/>
  <c r="K14" i="25"/>
  <c r="K18" i="25"/>
  <c r="K24" i="25"/>
  <c r="K32" i="25"/>
  <c r="K36" i="25"/>
  <c r="K40" i="25"/>
  <c r="K44" i="25"/>
  <c r="K48" i="25"/>
  <c r="K52" i="25"/>
  <c r="K12" i="26"/>
  <c r="K16" i="26"/>
  <c r="K20" i="26"/>
  <c r="K24" i="26"/>
  <c r="K28" i="26"/>
  <c r="K33" i="26"/>
  <c r="K37" i="26"/>
  <c r="K41" i="26"/>
  <c r="K45" i="26"/>
  <c r="K23" i="25"/>
  <c r="K27" i="25"/>
  <c r="K31" i="25"/>
  <c r="K35" i="25"/>
  <c r="K39" i="25"/>
  <c r="K43" i="25"/>
  <c r="K47" i="25"/>
  <c r="K51" i="25"/>
  <c r="K11" i="26"/>
  <c r="K15" i="26"/>
  <c r="K19" i="26"/>
  <c r="K23" i="26"/>
  <c r="K27" i="26"/>
  <c r="K32" i="26"/>
  <c r="K36" i="26"/>
  <c r="K40" i="26"/>
  <c r="K44" i="26"/>
  <c r="K28" i="25"/>
  <c r="K22" i="25"/>
  <c r="K26" i="25"/>
  <c r="K30" i="25"/>
  <c r="K34" i="25"/>
  <c r="K38" i="25"/>
  <c r="I15" i="24"/>
  <c r="J15" i="24" s="1"/>
  <c r="H15" i="24"/>
  <c r="I13" i="24"/>
  <c r="J13" i="24" s="1"/>
  <c r="H13" i="24"/>
  <c r="I12" i="24"/>
  <c r="J12" i="24" s="1"/>
  <c r="H12" i="24"/>
  <c r="H11" i="24"/>
  <c r="L27" i="6" l="1"/>
  <c r="L10" i="2" l="1"/>
  <c r="J10" i="2"/>
  <c r="I10" i="2"/>
  <c r="K10" i="2" l="1"/>
  <c r="J35" i="22"/>
  <c r="J34" i="22"/>
  <c r="J33" i="22"/>
  <c r="J32" i="22"/>
  <c r="J31" i="22"/>
  <c r="J30" i="22"/>
  <c r="J29" i="22"/>
  <c r="J28" i="22"/>
  <c r="J25" i="22"/>
  <c r="J24" i="22"/>
  <c r="J23" i="22"/>
  <c r="J22" i="22"/>
  <c r="J21" i="22"/>
  <c r="J20" i="22"/>
  <c r="J19" i="22"/>
  <c r="J18" i="22"/>
  <c r="J16" i="22"/>
  <c r="J15" i="22"/>
  <c r="J14" i="22"/>
  <c r="J13" i="22"/>
  <c r="J12" i="22"/>
  <c r="J11" i="22"/>
  <c r="J10" i="22"/>
  <c r="J9" i="22"/>
  <c r="J8" i="22"/>
  <c r="L45" i="4" l="1"/>
  <c r="K45" i="4" s="1"/>
  <c r="L46" i="4"/>
  <c r="K46" i="4" s="1"/>
  <c r="L47" i="4"/>
  <c r="K47" i="4" s="1"/>
  <c r="L49" i="4" l="1"/>
  <c r="L48" i="4"/>
  <c r="L44" i="4"/>
  <c r="L43" i="4"/>
  <c r="L42" i="4"/>
  <c r="L41" i="4"/>
  <c r="L40" i="4"/>
  <c r="L39" i="4"/>
  <c r="L38" i="4"/>
  <c r="L37" i="4"/>
  <c r="L36" i="4"/>
  <c r="L35" i="4"/>
  <c r="L34" i="4"/>
  <c r="L33" i="4"/>
  <c r="L32" i="4"/>
  <c r="L31" i="4"/>
  <c r="L30" i="4"/>
  <c r="K30" i="4" s="1"/>
  <c r="L29" i="4"/>
  <c r="K29" i="4" s="1"/>
  <c r="G30" i="4"/>
  <c r="G31" i="4" s="1"/>
  <c r="G32" i="4" s="1"/>
  <c r="G33" i="4" s="1"/>
  <c r="G34" i="4" s="1"/>
  <c r="G35" i="4" s="1"/>
  <c r="G36" i="4" s="1"/>
  <c r="G37" i="4" s="1"/>
  <c r="G38" i="4" s="1"/>
  <c r="G39" i="4" s="1"/>
  <c r="G40" i="4" s="1"/>
  <c r="G41" i="4" s="1"/>
  <c r="G42" i="4" s="1"/>
  <c r="G43" i="4" s="1"/>
  <c r="G44" i="4" s="1"/>
  <c r="G48" i="4" s="1"/>
  <c r="G49" i="4" s="1"/>
  <c r="K37" i="4" l="1"/>
  <c r="K32" i="4"/>
  <c r="K41" i="4"/>
  <c r="K31" i="4"/>
  <c r="K35" i="4"/>
  <c r="K39" i="4"/>
  <c r="K43" i="4"/>
  <c r="K49" i="4"/>
  <c r="K33" i="4"/>
  <c r="K34" i="4"/>
  <c r="K38" i="4"/>
  <c r="K42" i="4"/>
  <c r="K48" i="4"/>
  <c r="K36" i="4"/>
  <c r="K40" i="4"/>
  <c r="K44" i="4"/>
  <c r="L26" i="1" l="1"/>
  <c r="K70" i="4" l="1"/>
  <c r="I70" i="4"/>
  <c r="J70" i="4"/>
  <c r="K71" i="4" l="1"/>
  <c r="J71" i="4"/>
  <c r="I71" i="4"/>
  <c r="I29" i="1" l="1"/>
  <c r="J29" i="1"/>
  <c r="L29" i="1"/>
  <c r="K29" i="1" l="1"/>
  <c r="L40" i="13"/>
  <c r="I28" i="13" l="1"/>
  <c r="L78" i="13"/>
  <c r="J78" i="13"/>
  <c r="I78" i="13"/>
  <c r="L77" i="13"/>
  <c r="J77" i="13"/>
  <c r="I77" i="13"/>
  <c r="L76" i="13"/>
  <c r="J76" i="13"/>
  <c r="I76" i="13"/>
  <c r="L75" i="13"/>
  <c r="J75" i="13"/>
  <c r="I75" i="13"/>
  <c r="L74" i="13"/>
  <c r="K74" i="13" s="1"/>
  <c r="J74" i="13"/>
  <c r="I74" i="13"/>
  <c r="L73" i="13"/>
  <c r="J73" i="13"/>
  <c r="I73" i="13"/>
  <c r="L72" i="13"/>
  <c r="J72" i="13"/>
  <c r="I72" i="13"/>
  <c r="L71" i="13"/>
  <c r="J71" i="13"/>
  <c r="I71" i="13"/>
  <c r="L70" i="13"/>
  <c r="K70" i="13" s="1"/>
  <c r="J70" i="13"/>
  <c r="I70" i="13"/>
  <c r="L69" i="13"/>
  <c r="J69" i="13"/>
  <c r="I69" i="13"/>
  <c r="L68" i="13"/>
  <c r="J68" i="13"/>
  <c r="I68" i="13"/>
  <c r="L67" i="13"/>
  <c r="J67" i="13"/>
  <c r="I67" i="13"/>
  <c r="L66" i="13"/>
  <c r="J66" i="13"/>
  <c r="I66" i="13"/>
  <c r="L65" i="13"/>
  <c r="J65" i="13"/>
  <c r="I65" i="13"/>
  <c r="L64" i="13"/>
  <c r="J64" i="13"/>
  <c r="I64" i="13"/>
  <c r="L63" i="13"/>
  <c r="J63" i="13"/>
  <c r="I63" i="13"/>
  <c r="L62" i="13"/>
  <c r="K62" i="13" s="1"/>
  <c r="J62" i="13"/>
  <c r="I62" i="13"/>
  <c r="L61" i="13"/>
  <c r="J61" i="13"/>
  <c r="I61" i="13"/>
  <c r="L60" i="13"/>
  <c r="J60" i="13"/>
  <c r="I60" i="13"/>
  <c r="L59" i="13"/>
  <c r="J59" i="13"/>
  <c r="I59" i="13"/>
  <c r="L58" i="13"/>
  <c r="J58" i="13"/>
  <c r="I58" i="13"/>
  <c r="L57" i="13"/>
  <c r="J57" i="13"/>
  <c r="I57" i="13"/>
  <c r="L56" i="13"/>
  <c r="J56" i="13"/>
  <c r="I56" i="13"/>
  <c r="L55" i="13"/>
  <c r="J55" i="13"/>
  <c r="I55" i="13"/>
  <c r="L54" i="13"/>
  <c r="J54" i="13"/>
  <c r="I54" i="13"/>
  <c r="L53" i="13"/>
  <c r="J53" i="13"/>
  <c r="I53" i="13"/>
  <c r="L52" i="13"/>
  <c r="J52" i="13"/>
  <c r="I52" i="13"/>
  <c r="L51" i="13"/>
  <c r="J51" i="13"/>
  <c r="I51" i="13"/>
  <c r="L50" i="13"/>
  <c r="J50" i="13"/>
  <c r="I50" i="13"/>
  <c r="L49" i="13"/>
  <c r="J49" i="13"/>
  <c r="I49" i="13"/>
  <c r="L48" i="13"/>
  <c r="J48" i="13"/>
  <c r="I48" i="13"/>
  <c r="L47" i="13"/>
  <c r="J47" i="13"/>
  <c r="I47" i="13"/>
  <c r="L46" i="13"/>
  <c r="J46" i="13"/>
  <c r="I46" i="13"/>
  <c r="L45" i="13"/>
  <c r="J45" i="13"/>
  <c r="I45" i="13"/>
  <c r="L44" i="13"/>
  <c r="K44" i="13" s="1"/>
  <c r="J44" i="13"/>
  <c r="I44" i="13"/>
  <c r="L43" i="13"/>
  <c r="K43" i="13" s="1"/>
  <c r="J43" i="13"/>
  <c r="I43" i="13"/>
  <c r="L42" i="13"/>
  <c r="K42" i="13" s="1"/>
  <c r="J42" i="13"/>
  <c r="I42" i="13"/>
  <c r="L41" i="13"/>
  <c r="K41" i="13" s="1"/>
  <c r="J41" i="13"/>
  <c r="I41" i="13"/>
  <c r="K40" i="13"/>
  <c r="J40" i="13"/>
  <c r="I40" i="13"/>
  <c r="L39" i="13"/>
  <c r="K39" i="13" s="1"/>
  <c r="J39" i="13"/>
  <c r="I39" i="13"/>
  <c r="L38" i="13"/>
  <c r="K38" i="13" s="1"/>
  <c r="J38" i="13"/>
  <c r="I38" i="13"/>
  <c r="L37" i="13"/>
  <c r="K37" i="13" s="1"/>
  <c r="J37" i="13"/>
  <c r="I37" i="13"/>
  <c r="L36" i="13"/>
  <c r="K36" i="13" s="1"/>
  <c r="J36" i="13"/>
  <c r="I36" i="13"/>
  <c r="L35" i="13"/>
  <c r="K35" i="13" s="1"/>
  <c r="J35" i="13"/>
  <c r="I35" i="13"/>
  <c r="L34" i="13"/>
  <c r="K34" i="13" s="1"/>
  <c r="J34" i="13"/>
  <c r="I34" i="13"/>
  <c r="L33" i="13"/>
  <c r="K33" i="13" s="1"/>
  <c r="J33" i="13"/>
  <c r="I33" i="13"/>
  <c r="L32" i="13"/>
  <c r="K32" i="13" s="1"/>
  <c r="J32" i="13"/>
  <c r="I32" i="13"/>
  <c r="L31" i="13"/>
  <c r="K31" i="13" s="1"/>
  <c r="J31" i="13"/>
  <c r="I31" i="13"/>
  <c r="L30" i="13"/>
  <c r="K30" i="13" s="1"/>
  <c r="J30" i="13"/>
  <c r="I30" i="13"/>
  <c r="L29" i="13"/>
  <c r="K29" i="13" s="1"/>
  <c r="J29" i="13"/>
  <c r="I29" i="13"/>
  <c r="L28" i="13"/>
  <c r="K28" i="13" s="1"/>
  <c r="J28" i="13"/>
  <c r="L27" i="13"/>
  <c r="J27" i="13"/>
  <c r="I27" i="13"/>
  <c r="L26" i="13"/>
  <c r="J26" i="13"/>
  <c r="I26" i="13"/>
  <c r="L25" i="13"/>
  <c r="J25" i="13"/>
  <c r="I25" i="13"/>
  <c r="L24" i="13"/>
  <c r="J24" i="13"/>
  <c r="I24" i="13"/>
  <c r="L23" i="13"/>
  <c r="J23" i="13"/>
  <c r="I23" i="13"/>
  <c r="L22" i="13"/>
  <c r="J22" i="13"/>
  <c r="I22" i="13"/>
  <c r="L21" i="13"/>
  <c r="J21" i="13"/>
  <c r="I21" i="13"/>
  <c r="L20" i="13"/>
  <c r="J20" i="13"/>
  <c r="I20" i="13"/>
  <c r="L19" i="13"/>
  <c r="J19" i="13"/>
  <c r="I19" i="13"/>
  <c r="L18" i="13"/>
  <c r="J18" i="13"/>
  <c r="I18" i="13"/>
  <c r="L17" i="13"/>
  <c r="J17" i="13"/>
  <c r="I17" i="13"/>
  <c r="L16" i="13"/>
  <c r="J16" i="13"/>
  <c r="I16" i="13"/>
  <c r="L15" i="13"/>
  <c r="J15" i="13"/>
  <c r="I15" i="13"/>
  <c r="L14" i="13"/>
  <c r="J14" i="13"/>
  <c r="I14" i="13"/>
  <c r="L13" i="13"/>
  <c r="J13" i="13"/>
  <c r="I13" i="13"/>
  <c r="L12" i="13"/>
  <c r="J12" i="13"/>
  <c r="I12" i="13"/>
  <c r="L11" i="13"/>
  <c r="J11" i="13"/>
  <c r="I11" i="13"/>
  <c r="L10" i="13"/>
  <c r="J10" i="13"/>
  <c r="I10" i="13"/>
  <c r="A4" i="13"/>
  <c r="A4" i="22" s="1"/>
  <c r="A3" i="13"/>
  <c r="K78" i="13" l="1"/>
  <c r="K64" i="13"/>
  <c r="K68" i="13"/>
  <c r="K72" i="13"/>
  <c r="K76" i="13"/>
  <c r="K60" i="13"/>
  <c r="K63" i="13"/>
  <c r="K67" i="13"/>
  <c r="K71" i="13"/>
  <c r="K75" i="13"/>
  <c r="K66" i="13"/>
  <c r="K65" i="13"/>
  <c r="K69" i="13"/>
  <c r="K73" i="13"/>
  <c r="K77" i="13"/>
  <c r="K16" i="13"/>
  <c r="K20" i="13"/>
  <c r="K24" i="13"/>
  <c r="K48" i="13"/>
  <c r="K52" i="13"/>
  <c r="K56" i="13"/>
  <c r="K12" i="13"/>
  <c r="K45" i="13"/>
  <c r="K49" i="13"/>
  <c r="K53" i="13"/>
  <c r="K57" i="13"/>
  <c r="K61" i="13"/>
  <c r="K47" i="13"/>
  <c r="K51" i="13"/>
  <c r="K55" i="13"/>
  <c r="K59" i="13"/>
  <c r="K46" i="13"/>
  <c r="K50" i="13"/>
  <c r="K54" i="13"/>
  <c r="K58" i="13"/>
  <c r="K13" i="13"/>
  <c r="K17" i="13"/>
  <c r="K21" i="13"/>
  <c r="K25" i="13"/>
  <c r="K11" i="13"/>
  <c r="K15" i="13"/>
  <c r="K19" i="13"/>
  <c r="K23" i="13"/>
  <c r="K27" i="13"/>
  <c r="K10" i="13"/>
  <c r="K14" i="13"/>
  <c r="K18" i="13"/>
  <c r="K22" i="13"/>
  <c r="K26" i="13"/>
  <c r="L68" i="1" l="1"/>
  <c r="J68" i="1"/>
  <c r="I68" i="1"/>
  <c r="K68" i="1" s="1"/>
  <c r="L67" i="1"/>
  <c r="J67" i="1"/>
  <c r="I67" i="1"/>
  <c r="L66" i="1"/>
  <c r="K66" i="1" s="1"/>
  <c r="J66" i="1"/>
  <c r="I66" i="1"/>
  <c r="L65" i="1"/>
  <c r="J65" i="1"/>
  <c r="K65" i="1" s="1"/>
  <c r="I65" i="1"/>
  <c r="L64" i="1"/>
  <c r="K64" i="1" s="1"/>
  <c r="J64" i="1"/>
  <c r="I64" i="1"/>
  <c r="L63" i="1"/>
  <c r="J63" i="1"/>
  <c r="I63" i="1"/>
  <c r="L62" i="1"/>
  <c r="K62" i="1" s="1"/>
  <c r="J62" i="1"/>
  <c r="I62" i="1"/>
  <c r="L61" i="1"/>
  <c r="K61" i="1" s="1"/>
  <c r="J61" i="1"/>
  <c r="I61" i="1"/>
  <c r="L60" i="1"/>
  <c r="J60" i="1"/>
  <c r="I60" i="1"/>
  <c r="K60" i="1" s="1"/>
  <c r="L59" i="1"/>
  <c r="J59" i="1"/>
  <c r="I59" i="1"/>
  <c r="L58" i="1"/>
  <c r="K58" i="1" s="1"/>
  <c r="J58" i="1"/>
  <c r="I58" i="1"/>
  <c r="L57" i="1"/>
  <c r="J57" i="1"/>
  <c r="K57" i="1" s="1"/>
  <c r="I57" i="1"/>
  <c r="L56" i="1"/>
  <c r="J56" i="1"/>
  <c r="I56" i="1"/>
  <c r="L55" i="1"/>
  <c r="J55" i="1"/>
  <c r="I55" i="1"/>
  <c r="L54" i="1"/>
  <c r="K54" i="1" s="1"/>
  <c r="J54" i="1"/>
  <c r="I54" i="1"/>
  <c r="L53" i="1"/>
  <c r="J53" i="1"/>
  <c r="I53" i="1"/>
  <c r="L52" i="1"/>
  <c r="J52" i="1"/>
  <c r="I52" i="1"/>
  <c r="K52" i="1" s="1"/>
  <c r="L28" i="1"/>
  <c r="L27" i="1"/>
  <c r="L90" i="2"/>
  <c r="L91" i="2"/>
  <c r="L92" i="2"/>
  <c r="L93" i="2"/>
  <c r="L94" i="2"/>
  <c r="L95" i="2"/>
  <c r="L96" i="2"/>
  <c r="L97" i="2"/>
  <c r="L98" i="2"/>
  <c r="L99" i="2"/>
  <c r="L100" i="2"/>
  <c r="L101" i="2"/>
  <c r="L102" i="2"/>
  <c r="L103" i="2"/>
  <c r="L104" i="2"/>
  <c r="L105" i="2"/>
  <c r="L89" i="2"/>
  <c r="J89" i="2"/>
  <c r="I89" i="2"/>
  <c r="J105" i="2"/>
  <c r="I105" i="2"/>
  <c r="J104" i="2"/>
  <c r="I104" i="2"/>
  <c r="J103" i="2"/>
  <c r="I103" i="2"/>
  <c r="J102" i="2"/>
  <c r="I102" i="2"/>
  <c r="J101" i="2"/>
  <c r="I101" i="2"/>
  <c r="J100" i="2"/>
  <c r="I100" i="2"/>
  <c r="J99" i="2"/>
  <c r="I99" i="2"/>
  <c r="J98" i="2"/>
  <c r="I98" i="2"/>
  <c r="J97" i="2"/>
  <c r="I97" i="2"/>
  <c r="J96" i="2"/>
  <c r="I96" i="2"/>
  <c r="J95" i="2"/>
  <c r="I95" i="2"/>
  <c r="J94" i="2"/>
  <c r="I94" i="2"/>
  <c r="J93" i="2"/>
  <c r="I93" i="2"/>
  <c r="J92" i="2"/>
  <c r="I92" i="2"/>
  <c r="J91" i="2"/>
  <c r="I91" i="2"/>
  <c r="J90" i="2"/>
  <c r="I90" i="2"/>
  <c r="L61" i="4"/>
  <c r="L62" i="4"/>
  <c r="L63" i="4"/>
  <c r="L64" i="4"/>
  <c r="L65" i="4"/>
  <c r="L66" i="4"/>
  <c r="L67" i="4"/>
  <c r="K67" i="4" s="1"/>
  <c r="J66" i="4"/>
  <c r="J67" i="4"/>
  <c r="J68" i="4"/>
  <c r="I66" i="4"/>
  <c r="I67" i="4"/>
  <c r="I68" i="4"/>
  <c r="I64" i="4"/>
  <c r="J64" i="4"/>
  <c r="I65" i="4"/>
  <c r="J65" i="4"/>
  <c r="L26" i="6"/>
  <c r="L25" i="6"/>
  <c r="L11" i="6"/>
  <c r="L12" i="6"/>
  <c r="L13" i="6"/>
  <c r="L14" i="6"/>
  <c r="L15" i="6"/>
  <c r="L16" i="6"/>
  <c r="L17" i="6"/>
  <c r="L18" i="6"/>
  <c r="L19" i="6"/>
  <c r="L20" i="6"/>
  <c r="L21" i="6"/>
  <c r="L22" i="6"/>
  <c r="K22" i="6" s="1"/>
  <c r="L23" i="6"/>
  <c r="L10" i="6"/>
  <c r="K10" i="4"/>
  <c r="L121" i="4"/>
  <c r="K121" i="4" s="1"/>
  <c r="L120" i="4"/>
  <c r="L119" i="4"/>
  <c r="K119" i="4" s="1"/>
  <c r="L118" i="4"/>
  <c r="K118" i="4" s="1"/>
  <c r="L117" i="4"/>
  <c r="K117" i="4" s="1"/>
  <c r="L116" i="4"/>
  <c r="K116" i="4" s="1"/>
  <c r="L115" i="4"/>
  <c r="L114" i="4"/>
  <c r="K114" i="4" s="1"/>
  <c r="L113" i="4"/>
  <c r="K113" i="4" s="1"/>
  <c r="L112" i="4"/>
  <c r="L111" i="4"/>
  <c r="K111" i="4" s="1"/>
  <c r="L110" i="4"/>
  <c r="K110" i="4" s="1"/>
  <c r="L109" i="4"/>
  <c r="K109" i="4" s="1"/>
  <c r="L108" i="4"/>
  <c r="L107" i="4"/>
  <c r="K107" i="4" s="1"/>
  <c r="L106" i="4"/>
  <c r="K106" i="4" s="1"/>
  <c r="L91" i="4"/>
  <c r="K91" i="4" s="1"/>
  <c r="L92" i="4"/>
  <c r="L93" i="4"/>
  <c r="K93" i="4" s="1"/>
  <c r="L94" i="4"/>
  <c r="K94" i="4" s="1"/>
  <c r="L95" i="4"/>
  <c r="K95" i="4" s="1"/>
  <c r="L96" i="4"/>
  <c r="K96" i="4" s="1"/>
  <c r="L97" i="4"/>
  <c r="K97" i="4" s="1"/>
  <c r="L98" i="4"/>
  <c r="K98" i="4" s="1"/>
  <c r="L99" i="4"/>
  <c r="K99" i="4" s="1"/>
  <c r="L100" i="4"/>
  <c r="K100" i="4" s="1"/>
  <c r="L101" i="4"/>
  <c r="K101" i="4" s="1"/>
  <c r="L102" i="4"/>
  <c r="K102" i="4" s="1"/>
  <c r="L103" i="4"/>
  <c r="K103" i="4" s="1"/>
  <c r="L104" i="4"/>
  <c r="L105" i="4"/>
  <c r="K105" i="4" s="1"/>
  <c r="L90" i="4"/>
  <c r="K90" i="4" s="1"/>
  <c r="L74" i="4"/>
  <c r="L75" i="4"/>
  <c r="L76" i="4"/>
  <c r="L77" i="4"/>
  <c r="L78" i="4"/>
  <c r="L79" i="4"/>
  <c r="L80" i="4"/>
  <c r="L81" i="4"/>
  <c r="L82" i="4"/>
  <c r="L83" i="4"/>
  <c r="L84" i="4"/>
  <c r="L85" i="4"/>
  <c r="L86" i="4"/>
  <c r="L87" i="4"/>
  <c r="L88" i="4"/>
  <c r="L73" i="4"/>
  <c r="K11" i="4"/>
  <c r="K12" i="4"/>
  <c r="L13" i="4"/>
  <c r="K13" i="4" s="1"/>
  <c r="L14" i="4"/>
  <c r="K14" i="4" s="1"/>
  <c r="L15" i="4"/>
  <c r="K15" i="4" s="1"/>
  <c r="L16" i="4"/>
  <c r="K16" i="4" s="1"/>
  <c r="L17" i="4"/>
  <c r="K17" i="4" s="1"/>
  <c r="L18" i="4"/>
  <c r="K18" i="4" s="1"/>
  <c r="L19" i="4"/>
  <c r="K19" i="4" s="1"/>
  <c r="L20" i="4"/>
  <c r="K20" i="4" s="1"/>
  <c r="L21" i="4"/>
  <c r="L22" i="4"/>
  <c r="K22" i="4" s="1"/>
  <c r="L23" i="4"/>
  <c r="K23" i="4" s="1"/>
  <c r="L24" i="4"/>
  <c r="K24" i="4" s="1"/>
  <c r="L25" i="4"/>
  <c r="K25" i="4" s="1"/>
  <c r="L26" i="4"/>
  <c r="K26" i="4" s="1"/>
  <c r="L27" i="4"/>
  <c r="K27" i="4" s="1"/>
  <c r="L28" i="4"/>
  <c r="K28" i="4" s="1"/>
  <c r="L50" i="4"/>
  <c r="L51" i="4"/>
  <c r="L52" i="4"/>
  <c r="L53" i="4"/>
  <c r="L54" i="4"/>
  <c r="L55" i="4"/>
  <c r="L56" i="4"/>
  <c r="L57" i="4"/>
  <c r="L58" i="4"/>
  <c r="L59" i="4"/>
  <c r="L60" i="4"/>
  <c r="L110" i="2"/>
  <c r="L122" i="2"/>
  <c r="L121" i="2"/>
  <c r="L120" i="2"/>
  <c r="L119" i="2"/>
  <c r="L118" i="2"/>
  <c r="L117" i="2"/>
  <c r="L116" i="2"/>
  <c r="L115" i="2"/>
  <c r="L114" i="2"/>
  <c r="L113" i="2"/>
  <c r="L112" i="2"/>
  <c r="L111" i="2"/>
  <c r="L109" i="2"/>
  <c r="L108" i="2"/>
  <c r="L107" i="2"/>
  <c r="L58" i="2"/>
  <c r="L59" i="2"/>
  <c r="L60" i="2"/>
  <c r="L61" i="2"/>
  <c r="L62" i="2"/>
  <c r="L63" i="2"/>
  <c r="L64" i="2"/>
  <c r="L65" i="2"/>
  <c r="L66" i="2"/>
  <c r="L67" i="2"/>
  <c r="L68" i="2"/>
  <c r="L69" i="2"/>
  <c r="L70" i="2"/>
  <c r="L71" i="2"/>
  <c r="L72" i="2"/>
  <c r="L57" i="2"/>
  <c r="L56" i="2"/>
  <c r="K56" i="2" s="1"/>
  <c r="L55" i="2"/>
  <c r="K55" i="2" s="1"/>
  <c r="L54" i="2"/>
  <c r="L53" i="2"/>
  <c r="K53" i="2" s="1"/>
  <c r="L52" i="2"/>
  <c r="K52" i="2" s="1"/>
  <c r="L51" i="2"/>
  <c r="K51" i="2" s="1"/>
  <c r="L50" i="2"/>
  <c r="K50" i="2" s="1"/>
  <c r="L49" i="2"/>
  <c r="K49" i="2" s="1"/>
  <c r="L48" i="2"/>
  <c r="K48" i="2" s="1"/>
  <c r="L47" i="2"/>
  <c r="K47" i="2" s="1"/>
  <c r="L46" i="2"/>
  <c r="K46" i="2" s="1"/>
  <c r="L45" i="2"/>
  <c r="K45" i="2" s="1"/>
  <c r="L44" i="2"/>
  <c r="L43" i="2"/>
  <c r="K43" i="2" s="1"/>
  <c r="L42" i="2"/>
  <c r="K42" i="2" s="1"/>
  <c r="L41" i="2"/>
  <c r="K41" i="2" s="1"/>
  <c r="L40" i="2"/>
  <c r="K40" i="2" s="1"/>
  <c r="L39" i="2"/>
  <c r="K39" i="2" s="1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107" i="1"/>
  <c r="L108" i="1"/>
  <c r="L106" i="1"/>
  <c r="L105" i="1"/>
  <c r="L104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70" i="1"/>
  <c r="K70" i="1" s="1"/>
  <c r="L87" i="1"/>
  <c r="L88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K71" i="1" s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35" i="1"/>
  <c r="L32" i="1"/>
  <c r="L31" i="1"/>
  <c r="L11" i="1"/>
  <c r="L12" i="1"/>
  <c r="L13" i="1"/>
  <c r="L14" i="1"/>
  <c r="L15" i="1"/>
  <c r="L16" i="1"/>
  <c r="K16" i="1" s="1"/>
  <c r="L17" i="1"/>
  <c r="L18" i="1"/>
  <c r="L19" i="1"/>
  <c r="L20" i="1"/>
  <c r="L21" i="1"/>
  <c r="L22" i="1"/>
  <c r="L23" i="1"/>
  <c r="L24" i="1"/>
  <c r="L25" i="1"/>
  <c r="K108" i="4"/>
  <c r="J121" i="4"/>
  <c r="I121" i="4"/>
  <c r="K120" i="4"/>
  <c r="J120" i="4"/>
  <c r="I120" i="4"/>
  <c r="J119" i="4"/>
  <c r="I119" i="4"/>
  <c r="J118" i="4"/>
  <c r="I118" i="4"/>
  <c r="J117" i="4"/>
  <c r="I117" i="4"/>
  <c r="J116" i="4"/>
  <c r="I116" i="4"/>
  <c r="K115" i="4"/>
  <c r="J115" i="4"/>
  <c r="I115" i="4"/>
  <c r="J114" i="4"/>
  <c r="I114" i="4"/>
  <c r="J113" i="4"/>
  <c r="I113" i="4"/>
  <c r="K112" i="4"/>
  <c r="J112" i="4"/>
  <c r="I112" i="4"/>
  <c r="J111" i="4"/>
  <c r="I111" i="4"/>
  <c r="J110" i="4"/>
  <c r="I110" i="4"/>
  <c r="J109" i="4"/>
  <c r="I109" i="4"/>
  <c r="J108" i="4"/>
  <c r="I108" i="4"/>
  <c r="J107" i="4"/>
  <c r="I107" i="4"/>
  <c r="J106" i="4"/>
  <c r="I106" i="4"/>
  <c r="J32" i="1"/>
  <c r="J31" i="1"/>
  <c r="I32" i="1"/>
  <c r="I31" i="1"/>
  <c r="J28" i="1"/>
  <c r="I28" i="1"/>
  <c r="J27" i="1"/>
  <c r="I27" i="1"/>
  <c r="J26" i="1"/>
  <c r="I26" i="1"/>
  <c r="I40" i="2"/>
  <c r="I41" i="2"/>
  <c r="I42" i="2"/>
  <c r="A4" i="6"/>
  <c r="I10" i="6"/>
  <c r="J10" i="6"/>
  <c r="I11" i="6"/>
  <c r="K11" i="6"/>
  <c r="J11" i="6"/>
  <c r="I12" i="6"/>
  <c r="J12" i="6"/>
  <c r="K12" i="6" s="1"/>
  <c r="I13" i="6"/>
  <c r="J13" i="6"/>
  <c r="K13" i="6" s="1"/>
  <c r="I14" i="6"/>
  <c r="J14" i="6"/>
  <c r="K14" i="6" s="1"/>
  <c r="I15" i="6"/>
  <c r="K15" i="6"/>
  <c r="J15" i="6"/>
  <c r="I16" i="6"/>
  <c r="J16" i="6"/>
  <c r="I17" i="6"/>
  <c r="K17" i="6"/>
  <c r="J17" i="6"/>
  <c r="I18" i="6"/>
  <c r="J18" i="6"/>
  <c r="I19" i="6"/>
  <c r="J19" i="6"/>
  <c r="I20" i="6"/>
  <c r="J20" i="6"/>
  <c r="K20" i="6" s="1"/>
  <c r="I21" i="6"/>
  <c r="J21" i="6"/>
  <c r="K21" i="6" s="1"/>
  <c r="I22" i="6"/>
  <c r="J22" i="6"/>
  <c r="I23" i="6"/>
  <c r="J23" i="6"/>
  <c r="K31" i="6"/>
  <c r="K32" i="6"/>
  <c r="K33" i="6"/>
  <c r="K34" i="6"/>
  <c r="I10" i="4"/>
  <c r="J10" i="4"/>
  <c r="I11" i="4"/>
  <c r="J11" i="4"/>
  <c r="I12" i="4"/>
  <c r="J12" i="4"/>
  <c r="I13" i="4"/>
  <c r="J13" i="4"/>
  <c r="I14" i="4"/>
  <c r="J14" i="4"/>
  <c r="I15" i="4"/>
  <c r="J15" i="4"/>
  <c r="I16" i="4"/>
  <c r="J16" i="4"/>
  <c r="I17" i="4"/>
  <c r="J17" i="4"/>
  <c r="I18" i="4"/>
  <c r="J18" i="4"/>
  <c r="I19" i="4"/>
  <c r="J19" i="4"/>
  <c r="I20" i="4"/>
  <c r="J20" i="4"/>
  <c r="I21" i="4"/>
  <c r="J21" i="4"/>
  <c r="K21" i="4"/>
  <c r="I22" i="4"/>
  <c r="J22" i="4"/>
  <c r="I23" i="4"/>
  <c r="J23" i="4"/>
  <c r="I24" i="4"/>
  <c r="J24" i="4"/>
  <c r="I25" i="4"/>
  <c r="J25" i="4"/>
  <c r="I26" i="4"/>
  <c r="J26" i="4"/>
  <c r="I27" i="4"/>
  <c r="J27" i="4"/>
  <c r="I28" i="4"/>
  <c r="J28" i="4"/>
  <c r="I50" i="4"/>
  <c r="J50" i="4"/>
  <c r="I51" i="4"/>
  <c r="J51" i="4"/>
  <c r="I52" i="4"/>
  <c r="J52" i="4"/>
  <c r="I53" i="4"/>
  <c r="J53" i="4"/>
  <c r="I54" i="4"/>
  <c r="J54" i="4"/>
  <c r="I55" i="4"/>
  <c r="J55" i="4"/>
  <c r="I56" i="4"/>
  <c r="J56" i="4"/>
  <c r="I57" i="4"/>
  <c r="J57" i="4"/>
  <c r="I58" i="4"/>
  <c r="J58" i="4"/>
  <c r="I59" i="4"/>
  <c r="J59" i="4"/>
  <c r="I60" i="4"/>
  <c r="J60" i="4"/>
  <c r="I61" i="4"/>
  <c r="J61" i="4"/>
  <c r="I62" i="4"/>
  <c r="J62" i="4"/>
  <c r="I63" i="4"/>
  <c r="J63" i="4"/>
  <c r="I73" i="4"/>
  <c r="J73" i="4"/>
  <c r="I74" i="4"/>
  <c r="J74" i="4"/>
  <c r="I75" i="4"/>
  <c r="J75" i="4"/>
  <c r="K75" i="4" s="1"/>
  <c r="I76" i="4"/>
  <c r="J76" i="4"/>
  <c r="I77" i="4"/>
  <c r="J77" i="4"/>
  <c r="I78" i="4"/>
  <c r="J78" i="4"/>
  <c r="I79" i="4"/>
  <c r="J79" i="4"/>
  <c r="I80" i="4"/>
  <c r="J80" i="4"/>
  <c r="I81" i="4"/>
  <c r="J81" i="4"/>
  <c r="I82" i="4"/>
  <c r="J82" i="4"/>
  <c r="I83" i="4"/>
  <c r="J83" i="4"/>
  <c r="I84" i="4"/>
  <c r="J84" i="4"/>
  <c r="I85" i="4"/>
  <c r="J85" i="4"/>
  <c r="I86" i="4"/>
  <c r="J86" i="4"/>
  <c r="I87" i="4"/>
  <c r="J87" i="4"/>
  <c r="I88" i="4"/>
  <c r="J88" i="4"/>
  <c r="I90" i="4"/>
  <c r="J90" i="4"/>
  <c r="I91" i="4"/>
  <c r="J91" i="4"/>
  <c r="I92" i="4"/>
  <c r="J92" i="4"/>
  <c r="K92" i="4"/>
  <c r="I93" i="4"/>
  <c r="J93" i="4"/>
  <c r="I94" i="4"/>
  <c r="J94" i="4"/>
  <c r="I95" i="4"/>
  <c r="J95" i="4"/>
  <c r="I96" i="4"/>
  <c r="J96" i="4"/>
  <c r="I97" i="4"/>
  <c r="J97" i="4"/>
  <c r="I98" i="4"/>
  <c r="J98" i="4"/>
  <c r="I99" i="4"/>
  <c r="J99" i="4"/>
  <c r="I100" i="4"/>
  <c r="J100" i="4"/>
  <c r="I101" i="4"/>
  <c r="J101" i="4"/>
  <c r="I102" i="4"/>
  <c r="J102" i="4"/>
  <c r="I103" i="4"/>
  <c r="J103" i="4"/>
  <c r="I104" i="4"/>
  <c r="J104" i="4"/>
  <c r="K104" i="4"/>
  <c r="I105" i="4"/>
  <c r="J105" i="4"/>
  <c r="K124" i="4"/>
  <c r="K125" i="4"/>
  <c r="K126" i="4"/>
  <c r="K127" i="4"/>
  <c r="A3" i="2"/>
  <c r="A4" i="2"/>
  <c r="I11" i="2"/>
  <c r="J11" i="2"/>
  <c r="I12" i="2"/>
  <c r="J12" i="2"/>
  <c r="I13" i="2"/>
  <c r="J13" i="2"/>
  <c r="I14" i="2"/>
  <c r="J14" i="2"/>
  <c r="I15" i="2"/>
  <c r="J15" i="2"/>
  <c r="I16" i="2"/>
  <c r="J16" i="2"/>
  <c r="I17" i="2"/>
  <c r="J17" i="2"/>
  <c r="I18" i="2"/>
  <c r="J18" i="2"/>
  <c r="I19" i="2"/>
  <c r="J19" i="2"/>
  <c r="I20" i="2"/>
  <c r="J20" i="2"/>
  <c r="I21" i="2"/>
  <c r="J21" i="2"/>
  <c r="I22" i="2"/>
  <c r="J22" i="2"/>
  <c r="I23" i="2"/>
  <c r="J23" i="2"/>
  <c r="I24" i="2"/>
  <c r="J24" i="2"/>
  <c r="I25" i="2"/>
  <c r="J25" i="2"/>
  <c r="I26" i="2"/>
  <c r="J26" i="2"/>
  <c r="I27" i="2"/>
  <c r="J27" i="2"/>
  <c r="I39" i="2"/>
  <c r="J39" i="2"/>
  <c r="J40" i="2"/>
  <c r="J41" i="2"/>
  <c r="J42" i="2"/>
  <c r="I43" i="2"/>
  <c r="J43" i="2"/>
  <c r="I44" i="2"/>
  <c r="J44" i="2"/>
  <c r="K44" i="2"/>
  <c r="I45" i="2"/>
  <c r="J45" i="2"/>
  <c r="I46" i="2"/>
  <c r="J46" i="2"/>
  <c r="I47" i="2"/>
  <c r="J47" i="2"/>
  <c r="I48" i="2"/>
  <c r="J48" i="2"/>
  <c r="I49" i="2"/>
  <c r="J49" i="2"/>
  <c r="I50" i="2"/>
  <c r="J50" i="2"/>
  <c r="I51" i="2"/>
  <c r="J51" i="2"/>
  <c r="I52" i="2"/>
  <c r="J52" i="2"/>
  <c r="I53" i="2"/>
  <c r="J53" i="2"/>
  <c r="I54" i="2"/>
  <c r="J54" i="2"/>
  <c r="K54" i="2"/>
  <c r="I55" i="2"/>
  <c r="J55" i="2"/>
  <c r="I56" i="2"/>
  <c r="J56" i="2"/>
  <c r="I57" i="2"/>
  <c r="J57" i="2"/>
  <c r="I58" i="2"/>
  <c r="J58" i="2"/>
  <c r="I59" i="2"/>
  <c r="J59" i="2"/>
  <c r="I60" i="2"/>
  <c r="J60" i="2"/>
  <c r="I61" i="2"/>
  <c r="J61" i="2"/>
  <c r="I62" i="2"/>
  <c r="J62" i="2"/>
  <c r="I63" i="2"/>
  <c r="J63" i="2"/>
  <c r="I64" i="2"/>
  <c r="J64" i="2"/>
  <c r="I65" i="2"/>
  <c r="J65" i="2"/>
  <c r="I66" i="2"/>
  <c r="J66" i="2"/>
  <c r="I67" i="2"/>
  <c r="J67" i="2"/>
  <c r="I68" i="2"/>
  <c r="J68" i="2"/>
  <c r="I69" i="2"/>
  <c r="J69" i="2"/>
  <c r="I70" i="2"/>
  <c r="J70" i="2"/>
  <c r="I71" i="2"/>
  <c r="J71" i="2"/>
  <c r="I72" i="2"/>
  <c r="J72" i="2"/>
  <c r="I107" i="2"/>
  <c r="J107" i="2"/>
  <c r="I108" i="2"/>
  <c r="J108" i="2"/>
  <c r="I109" i="2"/>
  <c r="J109" i="2"/>
  <c r="I110" i="2"/>
  <c r="J110" i="2"/>
  <c r="I111" i="2"/>
  <c r="J111" i="2"/>
  <c r="I112" i="2"/>
  <c r="J112" i="2"/>
  <c r="I113" i="2"/>
  <c r="J113" i="2"/>
  <c r="I114" i="2"/>
  <c r="J114" i="2"/>
  <c r="I115" i="2"/>
  <c r="J115" i="2"/>
  <c r="I116" i="2"/>
  <c r="J116" i="2"/>
  <c r="I117" i="2"/>
  <c r="J117" i="2"/>
  <c r="I118" i="2"/>
  <c r="J118" i="2"/>
  <c r="I119" i="2"/>
  <c r="J119" i="2"/>
  <c r="I120" i="2"/>
  <c r="J120" i="2"/>
  <c r="I121" i="2"/>
  <c r="J121" i="2"/>
  <c r="I122" i="2"/>
  <c r="J122" i="2"/>
  <c r="K125" i="2"/>
  <c r="K126" i="2"/>
  <c r="K127" i="2"/>
  <c r="K128" i="2"/>
  <c r="I10" i="1"/>
  <c r="J10" i="1"/>
  <c r="I11" i="1"/>
  <c r="J11" i="1"/>
  <c r="I12" i="1"/>
  <c r="J12" i="1"/>
  <c r="I13" i="1"/>
  <c r="J13" i="1"/>
  <c r="I14" i="1"/>
  <c r="J14" i="1"/>
  <c r="I15" i="1"/>
  <c r="J15" i="1"/>
  <c r="I16" i="1"/>
  <c r="J16" i="1"/>
  <c r="I17" i="1"/>
  <c r="J17" i="1"/>
  <c r="I18" i="1"/>
  <c r="J18" i="1"/>
  <c r="I19" i="1"/>
  <c r="J19" i="1"/>
  <c r="I20" i="1"/>
  <c r="J20" i="1"/>
  <c r="I21" i="1"/>
  <c r="J21" i="1"/>
  <c r="K21" i="1" s="1"/>
  <c r="I22" i="1"/>
  <c r="J22" i="1"/>
  <c r="I23" i="1"/>
  <c r="J23" i="1"/>
  <c r="I24" i="1"/>
  <c r="J24" i="1"/>
  <c r="I25" i="1"/>
  <c r="J25" i="1"/>
  <c r="I35" i="1"/>
  <c r="J35" i="1"/>
  <c r="I36" i="1"/>
  <c r="J36" i="1"/>
  <c r="I37" i="1"/>
  <c r="J37" i="1"/>
  <c r="I38" i="1"/>
  <c r="J38" i="1"/>
  <c r="I39" i="1"/>
  <c r="J39" i="1"/>
  <c r="I40" i="1"/>
  <c r="J40" i="1"/>
  <c r="I41" i="1"/>
  <c r="J41" i="1"/>
  <c r="I42" i="1"/>
  <c r="J42" i="1"/>
  <c r="I43" i="1"/>
  <c r="J43" i="1"/>
  <c r="I44" i="1"/>
  <c r="J44" i="1"/>
  <c r="I45" i="1"/>
  <c r="J45" i="1"/>
  <c r="I46" i="1"/>
  <c r="J46" i="1"/>
  <c r="I47" i="1"/>
  <c r="J47" i="1"/>
  <c r="I48" i="1"/>
  <c r="J48" i="1"/>
  <c r="I49" i="1"/>
  <c r="J49" i="1"/>
  <c r="I50" i="1"/>
  <c r="J50" i="1"/>
  <c r="I51" i="1"/>
  <c r="J51" i="1"/>
  <c r="I70" i="1"/>
  <c r="J70" i="1"/>
  <c r="I71" i="1"/>
  <c r="J71" i="1"/>
  <c r="I72" i="1"/>
  <c r="J72" i="1"/>
  <c r="K72" i="1"/>
  <c r="I73" i="1"/>
  <c r="J73" i="1"/>
  <c r="I74" i="1"/>
  <c r="J74" i="1"/>
  <c r="I75" i="1"/>
  <c r="J75" i="1"/>
  <c r="I76" i="1"/>
  <c r="J76" i="1"/>
  <c r="I77" i="1"/>
  <c r="J77" i="1"/>
  <c r="I78" i="1"/>
  <c r="J78" i="1"/>
  <c r="I79" i="1"/>
  <c r="J79" i="1"/>
  <c r="I80" i="1"/>
  <c r="J80" i="1"/>
  <c r="I81" i="1"/>
  <c r="J81" i="1"/>
  <c r="I82" i="1"/>
  <c r="J82" i="1"/>
  <c r="I83" i="1"/>
  <c r="J83" i="1"/>
  <c r="I84" i="1"/>
  <c r="J84" i="1"/>
  <c r="I85" i="1"/>
  <c r="J85" i="1"/>
  <c r="I86" i="1"/>
  <c r="J86" i="1"/>
  <c r="I87" i="1"/>
  <c r="J87" i="1"/>
  <c r="I88" i="1"/>
  <c r="J88" i="1"/>
  <c r="I90" i="1"/>
  <c r="J90" i="1"/>
  <c r="I91" i="1"/>
  <c r="J91" i="1"/>
  <c r="I92" i="1"/>
  <c r="J92" i="1"/>
  <c r="I93" i="1"/>
  <c r="J93" i="1"/>
  <c r="I94" i="1"/>
  <c r="J94" i="1"/>
  <c r="I95" i="1"/>
  <c r="J95" i="1"/>
  <c r="I96" i="1"/>
  <c r="J96" i="1"/>
  <c r="I97" i="1"/>
  <c r="J97" i="1"/>
  <c r="I98" i="1"/>
  <c r="J98" i="1"/>
  <c r="I99" i="1"/>
  <c r="J99" i="1"/>
  <c r="I100" i="1"/>
  <c r="J100" i="1"/>
  <c r="I101" i="1"/>
  <c r="J101" i="1"/>
  <c r="I102" i="1"/>
  <c r="J102" i="1"/>
  <c r="I103" i="1"/>
  <c r="J103" i="1"/>
  <c r="I104" i="1"/>
  <c r="J104" i="1"/>
  <c r="I105" i="1"/>
  <c r="J105" i="1"/>
  <c r="I106" i="1"/>
  <c r="J106" i="1"/>
  <c r="I107" i="1"/>
  <c r="J107" i="1"/>
  <c r="I108" i="1"/>
  <c r="J108" i="1"/>
  <c r="K23" i="6"/>
  <c r="K19" i="6"/>
  <c r="K63" i="1"/>
  <c r="K67" i="1"/>
  <c r="K56" i="1"/>
  <c r="K59" i="1"/>
  <c r="K55" i="1"/>
  <c r="K16" i="6" l="1"/>
  <c r="K10" i="6"/>
  <c r="K42" i="1"/>
  <c r="K38" i="1"/>
  <c r="K14" i="1"/>
  <c r="K18" i="6"/>
  <c r="K52" i="4"/>
  <c r="K93" i="2"/>
  <c r="K97" i="2"/>
  <c r="K69" i="2"/>
  <c r="K45" i="1"/>
  <c r="K41" i="1"/>
  <c r="K37" i="1"/>
  <c r="K12" i="1"/>
  <c r="K90" i="2"/>
  <c r="K94" i="2"/>
  <c r="K98" i="2"/>
  <c r="K102" i="2"/>
  <c r="K116" i="2"/>
  <c r="K19" i="2"/>
  <c r="K24" i="2"/>
  <c r="K99" i="2"/>
  <c r="K95" i="2"/>
  <c r="K23" i="2"/>
  <c r="K120" i="2"/>
  <c r="K26" i="2"/>
  <c r="K104" i="2"/>
  <c r="K96" i="2"/>
  <c r="K71" i="2"/>
  <c r="K27" i="2"/>
  <c r="K21" i="2"/>
  <c r="K11" i="2"/>
  <c r="K59" i="2"/>
  <c r="K100" i="2"/>
  <c r="K16" i="2"/>
  <c r="K112" i="2"/>
  <c r="K70" i="2"/>
  <c r="K121" i="2"/>
  <c r="K92" i="2"/>
  <c r="K13" i="2"/>
  <c r="K91" i="2"/>
  <c r="K103" i="2"/>
  <c r="K115" i="2"/>
  <c r="K111" i="2"/>
  <c r="K20" i="2"/>
  <c r="K15" i="2"/>
  <c r="K18" i="2"/>
  <c r="K14" i="2"/>
  <c r="K118" i="2"/>
  <c r="K114" i="2"/>
  <c r="K105" i="2"/>
  <c r="K101" i="2"/>
  <c r="K73" i="4"/>
  <c r="K81" i="4"/>
  <c r="K53" i="4"/>
  <c r="K28" i="1"/>
  <c r="K62" i="4"/>
  <c r="K66" i="4"/>
  <c r="K58" i="4"/>
  <c r="K50" i="4"/>
  <c r="K77" i="4"/>
  <c r="K61" i="4"/>
  <c r="K57" i="4"/>
  <c r="K55" i="4"/>
  <c r="K60" i="4"/>
  <c r="K56" i="4"/>
  <c r="K79" i="4"/>
  <c r="K64" i="4"/>
  <c r="K88" i="4"/>
  <c r="K84" i="4"/>
  <c r="K80" i="4"/>
  <c r="K51" i="4"/>
  <c r="K82" i="4"/>
  <c r="K78" i="4"/>
  <c r="K65" i="4"/>
  <c r="K68" i="4"/>
  <c r="K86" i="4"/>
  <c r="K87" i="4"/>
  <c r="K85" i="4"/>
  <c r="K83" i="4"/>
  <c r="K63" i="4"/>
  <c r="K59" i="4"/>
  <c r="K74" i="4"/>
  <c r="K76" i="4"/>
  <c r="K54" i="4"/>
  <c r="K87" i="1"/>
  <c r="K77" i="1"/>
  <c r="K95" i="1"/>
  <c r="K91" i="1"/>
  <c r="K88" i="1"/>
  <c r="K78" i="1"/>
  <c r="K26" i="1"/>
  <c r="K19" i="1"/>
  <c r="K64" i="2"/>
  <c r="K117" i="2"/>
  <c r="K107" i="2"/>
  <c r="K67" i="2"/>
  <c r="K65" i="2"/>
  <c r="K63" i="2"/>
  <c r="K61" i="2"/>
  <c r="K57" i="2"/>
  <c r="K22" i="2"/>
  <c r="K109" i="2"/>
  <c r="K122" i="2"/>
  <c r="K68" i="2"/>
  <c r="K66" i="2"/>
  <c r="K62" i="2"/>
  <c r="K58" i="2"/>
  <c r="K60" i="2"/>
  <c r="K113" i="2"/>
  <c r="K119" i="2"/>
  <c r="K110" i="2"/>
  <c r="K72" i="2"/>
  <c r="K25" i="2"/>
  <c r="K17" i="2"/>
  <c r="K12" i="2"/>
  <c r="K89" i="2"/>
  <c r="K81" i="1"/>
  <c r="K17" i="1"/>
  <c r="K80" i="1"/>
  <c r="K79" i="1"/>
  <c r="K108" i="2"/>
  <c r="K31" i="1"/>
  <c r="K92" i="1"/>
  <c r="K39" i="1"/>
  <c r="K24" i="1"/>
  <c r="K107" i="1"/>
  <c r="K76" i="1"/>
  <c r="K10" i="1"/>
  <c r="K103" i="1"/>
  <c r="K108" i="1"/>
  <c r="K104" i="1"/>
  <c r="K98" i="1"/>
  <c r="K84" i="1"/>
  <c r="K75" i="1"/>
  <c r="K73" i="1"/>
  <c r="K25" i="1"/>
  <c r="K40" i="1"/>
  <c r="K36" i="1"/>
  <c r="K48" i="1"/>
  <c r="K101" i="1"/>
  <c r="K99" i="1"/>
  <c r="K96" i="1"/>
  <c r="K94" i="1"/>
  <c r="K86" i="1"/>
  <c r="K49" i="1"/>
  <c r="K46" i="1"/>
  <c r="K44" i="1"/>
  <c r="K32" i="1"/>
  <c r="K20" i="1"/>
  <c r="K74" i="1"/>
  <c r="K15" i="1"/>
  <c r="K11" i="1"/>
  <c r="K51" i="1"/>
  <c r="K47" i="1"/>
  <c r="K43" i="1"/>
  <c r="K83" i="1"/>
  <c r="K106" i="1"/>
  <c r="K102" i="1"/>
  <c r="K100" i="1"/>
  <c r="K93" i="1"/>
  <c r="K90" i="1"/>
  <c r="K85" i="1"/>
  <c r="K82" i="1"/>
  <c r="K50" i="1"/>
  <c r="K35" i="1"/>
  <c r="K23" i="1"/>
  <c r="K27" i="1"/>
  <c r="K22" i="1"/>
  <c r="K18" i="1"/>
  <c r="K53" i="1"/>
  <c r="K13" i="1"/>
  <c r="K97" i="1"/>
  <c r="K105" i="1"/>
</calcChain>
</file>

<file path=xl/sharedStrings.xml><?xml version="1.0" encoding="utf-8"?>
<sst xmlns="http://schemas.openxmlformats.org/spreadsheetml/2006/main" count="995" uniqueCount="519">
  <si>
    <t>ROCKWOOL Russia - ЗАО "Минеральная Вата"</t>
  </si>
  <si>
    <t>Общестроительная изоляция</t>
  </si>
  <si>
    <t>Наименование</t>
  </si>
  <si>
    <t>Применение</t>
  </si>
  <si>
    <t>Размеры</t>
  </si>
  <si>
    <t>Упаковка, штук</t>
  </si>
  <si>
    <t>Упаковка, м2</t>
  </si>
  <si>
    <t>Упаковка, м3</t>
  </si>
  <si>
    <t>Длина</t>
  </si>
  <si>
    <t>Ширина</t>
  </si>
  <si>
    <t>Толщина</t>
  </si>
  <si>
    <r>
      <t>м</t>
    </r>
    <r>
      <rPr>
        <b/>
        <vertAlign val="superscript"/>
        <sz val="8"/>
        <rFont val="Times New Roman"/>
        <family val="1"/>
        <charset val="204"/>
      </rPr>
      <t>2</t>
    </r>
  </si>
  <si>
    <r>
      <t>м</t>
    </r>
    <r>
      <rPr>
        <b/>
        <vertAlign val="superscript"/>
        <sz val="8"/>
        <rFont val="Times New Roman"/>
        <family val="1"/>
        <charset val="204"/>
      </rPr>
      <t>3</t>
    </r>
  </si>
  <si>
    <t>ЛАЙТ БАТТС</t>
  </si>
  <si>
    <t>ВЕНТИ БАТТС</t>
  </si>
  <si>
    <t>КАВИТИ БАТТС</t>
  </si>
  <si>
    <t>ФЛОР БАТТС</t>
  </si>
  <si>
    <t>ФЛОР БАТТС И</t>
  </si>
  <si>
    <t>Важные примечания:</t>
  </si>
  <si>
    <t>Офис продаж:</t>
  </si>
  <si>
    <t>ПЛАСТЕР БАТТС</t>
  </si>
  <si>
    <t>Изоляция в составе железобетонных и сендвич панелей</t>
  </si>
  <si>
    <t>Средний слой в металлических "сэндвич" панелях</t>
  </si>
  <si>
    <t>Изоляция внешних стен</t>
  </si>
  <si>
    <t>ВЕНТИ БАТТС Д</t>
  </si>
  <si>
    <t>ФАСАД БАТТС Д</t>
  </si>
  <si>
    <t>2. Счет является действительным к оплате в течение 3-х банковских дней.</t>
  </si>
  <si>
    <t>3.  Заказы на теплоизоляционные материалы поступают в производство с момента поступления денег на расчетный счет производителя.</t>
  </si>
  <si>
    <t>4. Размеры на плиты СЭНДВИЧ БАТТС уточните у торгового представителя</t>
  </si>
  <si>
    <t>5. Цены указаны для стандартной упаковки плит</t>
  </si>
  <si>
    <t>1. Цены даны в рублях с учетом НДС.</t>
  </si>
  <si>
    <t>1. Цены даны в рублях у учетом НДС.</t>
  </si>
  <si>
    <t>ФАСАД БАТТС</t>
  </si>
  <si>
    <t>Изоляция кровель</t>
  </si>
  <si>
    <t>АКУСТИК БАТТС</t>
  </si>
  <si>
    <t>Звукоизоляция перегородок, облицовок, перекрытий и потолков</t>
  </si>
  <si>
    <t>Средний слой в слоистых кладках</t>
  </si>
  <si>
    <t>Тепло- и звукоизоляция полов с эксплуатационной нагрузкой от 3 кПа до 5 кПа</t>
  </si>
  <si>
    <t>Теплоизоляция штукатурных фасадов</t>
  </si>
  <si>
    <t>Теплоизоляция фасадов с оштукатуриванием по стальной армирующей сетке</t>
  </si>
  <si>
    <t>Теплоизоляция штукатурных фасадов, применяется при утеплении участков балконов, лоджий, стен, имеющих криволинейную или "ломаную" поверхность (эркеры, пилястры и т.п.)</t>
  </si>
  <si>
    <t>Средний слой в железобетонных панелях</t>
  </si>
  <si>
    <t>Кровельный.</t>
  </si>
  <si>
    <t>Стеновой.</t>
  </si>
  <si>
    <t>СЭНДВИЧ БАТТС К</t>
  </si>
  <si>
    <t>СЭНДВИЧ БАТТС С</t>
  </si>
  <si>
    <t>105064 Москва</t>
  </si>
  <si>
    <t>ул. Земляной вал, д.9</t>
  </si>
  <si>
    <t>тел.    +7 (495) 995 77 55</t>
  </si>
  <si>
    <t>факс   +7 (495) 995 77 75</t>
  </si>
  <si>
    <t>ФАСАД ЛАМЕЛЛА</t>
  </si>
  <si>
    <t>РУФ БАТТС Н ЛАМЕЛЛА</t>
  </si>
  <si>
    <t>ВЕНТИ БАТТС Н</t>
  </si>
  <si>
    <t>Теплоизоляция стен с отделкой сайдингом, каркасных стен, мансард, скатных кровель, полов, перекрытий</t>
  </si>
  <si>
    <t>Теплоизоляция в навесных фасадных системах с воздушным зазором</t>
  </si>
  <si>
    <r>
      <t>Цена</t>
    </r>
    <r>
      <rPr>
        <b/>
        <vertAlign val="superscript"/>
        <sz val="11"/>
        <rFont val="Times New Roman"/>
        <family val="1"/>
        <charset val="204"/>
      </rPr>
      <t>1</t>
    </r>
    <r>
      <rPr>
        <b/>
        <sz val="11"/>
        <rFont val="Times New Roman"/>
        <family val="1"/>
        <charset val="204"/>
      </rPr>
      <t xml:space="preserve"> </t>
    </r>
  </si>
  <si>
    <t xml:space="preserve">Теплоизоляция в навесных фасадных системах с воздушным зазором при онослойном выполнении изоляции. Плиты имеют комбинированную структуру и состоят из жесткого верхнего (наружного) и более легкого нижнего (внутреннего) слоев. Верхний (жесткий) слой маркируется. 
</t>
  </si>
  <si>
    <t>Диапазон толщин: 80-250 мм с шагом 10 мм.</t>
  </si>
  <si>
    <t xml:space="preserve">Теплоизоляция в навесных фасадных системах с воздушным зазором при однослойном выполнении изоляции и верхний (наружный) слой при выполнении изоляции в два слоя. </t>
  </si>
  <si>
    <t>Диапазон толщин: 25-200 мм с шагом 10 мм.</t>
  </si>
  <si>
    <t xml:space="preserve">Диапазон толщин: 70-250 мм с шагом 10 мм.  </t>
  </si>
  <si>
    <r>
      <t xml:space="preserve">Плиты имеют комбинированную структуру и состоят из жесткого верхнего (наружного) и более легкого нижнего (внутреннего) слоев.
Верхний (жесткий) слой маркируется.
</t>
    </r>
    <r>
      <rPr>
        <b/>
        <sz val="10"/>
        <rFont val="Times New Roman"/>
        <family val="1"/>
        <charset val="204"/>
      </rPr>
      <t xml:space="preserve">                      </t>
    </r>
    <r>
      <rPr>
        <sz val="10"/>
        <rFont val="Times New Roman"/>
        <family val="1"/>
        <charset val="204"/>
      </rPr>
      <t xml:space="preserve">                                                                          </t>
    </r>
  </si>
  <si>
    <t>Диапазон толщин: 50-200 мм с шагом 10 мм.</t>
  </si>
  <si>
    <t>Диапазон толщин: 60-200 мм с шагом 10 мм.</t>
  </si>
  <si>
    <t xml:space="preserve">Возможно производство продукции по параметрам:  1000x600, 1200x500, 1200x600.   </t>
  </si>
  <si>
    <t>Возможно производство продукции по параметрам:  1200x1000 мм.</t>
  </si>
  <si>
    <t>3. Заказы на теплоизоляционные материалы поступают в производство с момента поступления денег на расчетный счет производителя.</t>
  </si>
  <si>
    <t>Диапазон толщин: 50-180 мм с шагом 10 мм.</t>
  </si>
  <si>
    <t xml:space="preserve">Ненагружаемые конструкции.
</t>
  </si>
  <si>
    <t xml:space="preserve">Возможно производство продукции по параметрам:  1200x600, 1200x1000, 1200х1200, 2000x1200, 2000x600, 2000x1200, 2400x600, 2400x1200.         </t>
  </si>
  <si>
    <t>Возможно производство продукции по параметрам:  1200x1000, 1200х1200 мм.</t>
  </si>
  <si>
    <t>Ненагружаемые конструкции.</t>
  </si>
  <si>
    <t>Диапазон толщин: 50-200 мм с шагом 5 мм.</t>
  </si>
  <si>
    <t>Диапазон толщин: 40-200 мм с шагом 10 мм.</t>
  </si>
  <si>
    <r>
      <t xml:space="preserve">Диапазон толщин: 50-200 мм с шагом 10 мм.   </t>
    </r>
    <r>
      <rPr>
        <b/>
        <sz val="10"/>
        <rFont val="Times New Roman"/>
        <family val="1"/>
        <charset val="204"/>
      </rPr>
      <t xml:space="preserve">                                                   </t>
    </r>
  </si>
  <si>
    <t>Тепло- и звукоизоляция полов с эксплуатационной нагрузкой до 3 кПа</t>
  </si>
  <si>
    <t xml:space="preserve">Теплоизоляция в навесных фасадных системах с воздушным зазором, нижний (внутренний) слой при выполнении изоляции в два слоя.
</t>
  </si>
  <si>
    <r>
      <t xml:space="preserve">Плиты имеют комбинированную структуру и состоят из жесткого верхнего (наружного) и более легкого нижнего (внутреннего) слоев.
Верхний (жесткий) слой маркируется.  
</t>
    </r>
    <r>
      <rPr>
        <b/>
        <sz val="10"/>
        <rFont val="Times New Roman"/>
        <family val="1"/>
      </rPr>
      <t/>
    </r>
  </si>
  <si>
    <t>Теплоизоляция для стен в бане и сауне</t>
  </si>
  <si>
    <t>САУНА БАТТС</t>
  </si>
  <si>
    <t>Теплоизоляция стен в парных, одна сторона плит каширована фольгой</t>
  </si>
  <si>
    <t>СКИДКА</t>
  </si>
  <si>
    <t>м3</t>
  </si>
  <si>
    <t>Возможно производство продукции по параметрам 1200x500, 1200X600.</t>
  </si>
  <si>
    <t>Для толщин 210-250 мм возможно производство по парметрам 1200x500.</t>
  </si>
  <si>
    <t>ВЕНТИ БАТТС ОПТИМА</t>
  </si>
  <si>
    <t xml:space="preserve">Теплоизоляционный слой в фасадных системах с воздушным зазором (изоляция в один слой; верхний слой при двуслойном решении)
</t>
  </si>
  <si>
    <t>Возможно производство продукции по параметрам 1200x1000</t>
  </si>
  <si>
    <t>Описание</t>
  </si>
  <si>
    <t>Размеры, мм</t>
  </si>
  <si>
    <t xml:space="preserve">Упаковка </t>
  </si>
  <si>
    <t>Цена</t>
  </si>
  <si>
    <t>Диаметр гильзы</t>
  </si>
  <si>
    <t>Диаметр тарельчатого элемента</t>
  </si>
  <si>
    <t>Распорная зона</t>
  </si>
  <si>
    <t>Толшина теплоизоляции</t>
  </si>
  <si>
    <t>шт./упак.</t>
  </si>
  <si>
    <t>руб./шт.</t>
  </si>
  <si>
    <t>Termoclip - Стена 2МН</t>
  </si>
  <si>
    <t xml:space="preserve">Тарельчатый полимерный анкер с забивным металлическим распорным элементом с термоизоляцией. Тарельчатый дюбель имеет рёбра ограничения глубины.
Тарельчатый дюбель Стена 2 выполнен из блок-сополимера на основе высокомолекулярного полиэтилена, обладающего высокими физико-механическими свойствами. Распорный элемент MH выполнен из углеродистой стали со стойким антикоррозионным покрытием и защищен термоизоляционной головкой из ударопрочного полиамида.
</t>
  </si>
  <si>
    <t>Termoclip - Стена 2РН</t>
  </si>
  <si>
    <t>Тарельчатый полимерный анкер с забивным полимерным распорным элементом. Тарельчатый дюбель имеет рёбра ограничения глубины.
Тарельчатый дюбель Стена 2 выполнен из блок-сополимера на основе высокомолекулярного полиэтилена, обладающего высокими физико-механическими свойствами. Распорный элемент PH выполнен из ударопрочного стеклонаполненного полиамидаа.</t>
  </si>
  <si>
    <t>Крепление теплоизоляционных плит в навесных фасадных системах с воздушным зазором</t>
  </si>
  <si>
    <t xml:space="preserve">ПРАЙС-ЛИСТ НА ТЕПЛОИЗОЛЯЦИОННУЮ ПРОДУКЦИЮ </t>
  </si>
  <si>
    <t xml:space="preserve">ПРАЙС-ЛИСТ НА СОПУТСТВУЮЩУЮ ПРОДУКЦИЮ </t>
  </si>
  <si>
    <t>Диапазон толщин: 30-200 мм с шагом 10 мм</t>
  </si>
  <si>
    <t xml:space="preserve">Ед. </t>
  </si>
  <si>
    <t>изм.</t>
  </si>
  <si>
    <t>м2</t>
  </si>
  <si>
    <t>шт</t>
  </si>
  <si>
    <t>1. Цены даны в условных единицах с учетом НДС.</t>
  </si>
  <si>
    <t>4. * Действует акция</t>
  </si>
  <si>
    <t>БЕТОН ЭЛЕМЕНТ БАТТС</t>
  </si>
  <si>
    <t>Termoclip - Стена 5</t>
  </si>
  <si>
    <r>
      <t>ЛАЙТ БАТТС СКАНДИК</t>
    </r>
    <r>
      <rPr>
        <b/>
        <sz val="10"/>
        <color indexed="10"/>
        <rFont val="Times New Roman"/>
        <family val="1"/>
        <charset val="204"/>
      </rPr>
      <t>*</t>
    </r>
  </si>
  <si>
    <t>Теплоизоляция плоской кровли, применение в клеевых системах, применение при реконструкции битумных кровель</t>
  </si>
  <si>
    <t>Диапазон толщин: 60-130 мм с шагом 10 мм.</t>
  </si>
  <si>
    <t>Возможно производство продукции по параметрам:  1200x1000, 2000x600, 2000x1200</t>
  </si>
  <si>
    <t>АКУСТИК БАТТС ПРО</t>
  </si>
  <si>
    <t xml:space="preserve">Тепло-, звукоизоляция и звукопоглащение в конструкциях стен, перегородок, междуэтажных перекрытий, а также в конструкциях звкопоглащающих облицовок. 
</t>
  </si>
  <si>
    <t xml:space="preserve">Применяется в конструкциях звукопоглощающих облицовок и акустических экранов, для снижения шума в общественных , производственных, а также жилых помещениях
</t>
  </si>
  <si>
    <t xml:space="preserve">со склада ЗАО "Минеральная Вата" </t>
  </si>
  <si>
    <t>Упаковка</t>
  </si>
  <si>
    <t xml:space="preserve">Цена  </t>
  </si>
  <si>
    <t>Расход</t>
  </si>
  <si>
    <t>ед.изм./</t>
  </si>
  <si>
    <t xml:space="preserve">ед.изм. в </t>
  </si>
  <si>
    <t xml:space="preserve">на </t>
  </si>
  <si>
    <t>шт в уп</t>
  </si>
  <si>
    <t>системе</t>
  </si>
  <si>
    <r>
      <t>м</t>
    </r>
    <r>
      <rPr>
        <b/>
        <vertAlign val="superscript"/>
        <sz val="10"/>
        <rFont val="Times New Roman"/>
        <family val="1"/>
      </rPr>
      <t xml:space="preserve"> </t>
    </r>
    <r>
      <rPr>
        <vertAlign val="superscript"/>
        <sz val="10"/>
        <rFont val="Times New Roman"/>
        <family val="1"/>
      </rPr>
      <t>2</t>
    </r>
  </si>
  <si>
    <t>1,10</t>
  </si>
  <si>
    <r>
      <t>м</t>
    </r>
    <r>
      <rPr>
        <b/>
        <vertAlign val="superscript"/>
        <sz val="10"/>
        <rFont val="Times New Roman"/>
        <family val="1"/>
        <charset val="204"/>
      </rPr>
      <t xml:space="preserve"> </t>
    </r>
    <r>
      <rPr>
        <vertAlign val="superscript"/>
        <sz val="10"/>
        <rFont val="Times New Roman"/>
        <family val="1"/>
        <charset val="204"/>
      </rPr>
      <t>2</t>
    </r>
  </si>
  <si>
    <r>
      <t>м</t>
    </r>
    <r>
      <rPr>
        <b/>
        <sz val="10"/>
        <rFont val="Times New Roman"/>
        <family val="1"/>
        <charset val="204"/>
      </rPr>
      <t xml:space="preserve"> </t>
    </r>
    <r>
      <rPr>
        <vertAlign val="superscript"/>
        <sz val="10"/>
        <rFont val="Times New Roman"/>
        <family val="1"/>
        <charset val="204"/>
      </rPr>
      <t>2</t>
    </r>
  </si>
  <si>
    <t>Пароизоляционная пленка</t>
  </si>
  <si>
    <t>ROCKbarrier</t>
  </si>
  <si>
    <t>Sika-Trocal пленка пароиз. DS-PE (остаток на складе)</t>
  </si>
  <si>
    <r>
      <t>м</t>
    </r>
    <r>
      <rPr>
        <b/>
        <sz val="10"/>
        <rFont val="Times New Roman"/>
        <family val="1"/>
      </rPr>
      <t xml:space="preserve"> </t>
    </r>
    <r>
      <rPr>
        <vertAlign val="superscript"/>
        <sz val="10"/>
        <rFont val="Times New Roman"/>
        <family val="1"/>
      </rPr>
      <t>2</t>
    </r>
  </si>
  <si>
    <t>Самосверлящий самонарезающий винт ROCKclip для стального профнастила толщиной 0,75-2,5мм</t>
  </si>
  <si>
    <t>500/ 2500</t>
  </si>
  <si>
    <t>500/ 2000</t>
  </si>
  <si>
    <t>350/ 1400</t>
  </si>
  <si>
    <t>Cамонарезающий винт ROCKclip для бетонного основания (в анкерную гильзу)</t>
  </si>
  <si>
    <t>Забивной анкер</t>
  </si>
  <si>
    <t>500/ 1000</t>
  </si>
  <si>
    <t>Полиамидная анкерная гильза ROCKclip concrete для бетонного основания</t>
  </si>
  <si>
    <t>Рейки</t>
  </si>
  <si>
    <t>Рейка прижимная алюминиевая 3000х27х3,0 мм</t>
  </si>
  <si>
    <t>п.м.</t>
  </si>
  <si>
    <t>Рейка прижимная краевая 3000х32х3,0 мм</t>
  </si>
  <si>
    <t>Рейка прижимная стальная 3000х20х1,2 мм</t>
  </si>
  <si>
    <t xml:space="preserve">Самонарезающий винт ROCKclip крепления прижимной рейки в сэндвич-панель </t>
  </si>
  <si>
    <t>1000/ 2500</t>
  </si>
  <si>
    <t>Кровельные воронки с листвоуловителем и обжимным фланцем</t>
  </si>
  <si>
    <t>ROCKclip 090х450 кровельная воронка без нагрев эл-та</t>
  </si>
  <si>
    <t>ROCKclip 110х165 кровельная воронка без нагрев эл-та</t>
  </si>
  <si>
    <t>ROCKclip 110х450 кровельная воронка без нагрев эл-та</t>
  </si>
  <si>
    <t>ROCKclip 090х450 кровельная воронка с нагрев эл-том</t>
  </si>
  <si>
    <t>ROCKclip 110х165 кровельная воронка с нагрев эл-том</t>
  </si>
  <si>
    <t>ROCKclip 110х450 кровельная воронка с нагрев эл-том</t>
  </si>
  <si>
    <t>ROCKmembrane FG (Фатрафол 804) 2,0мм ш=1,2м д=15м гомогенная мембрана</t>
  </si>
  <si>
    <t>Fatrafol 810/V (Мембрана для дорожек) 1,50/650 мм/RAL 7012</t>
  </si>
  <si>
    <t>Внутренний угол арт.10</t>
  </si>
  <si>
    <t>Внешний угол арт.11</t>
  </si>
  <si>
    <t>Жесть с нанесенным ПВХ 2000х1000</t>
  </si>
  <si>
    <t>Гомогенная мембрана для деталей 35170</t>
  </si>
  <si>
    <r>
      <t>м</t>
    </r>
    <r>
      <rPr>
        <b/>
        <vertAlign val="superscript"/>
        <sz val="10"/>
        <rFont val="Times New Roman"/>
        <family val="1"/>
      </rPr>
      <t xml:space="preserve"> </t>
    </r>
    <r>
      <rPr>
        <vertAlign val="superscript"/>
        <sz val="10"/>
        <rFont val="Times New Roman"/>
        <family val="1"/>
      </rPr>
      <t>2</t>
    </r>
    <r>
      <rPr>
        <b/>
        <sz val="10"/>
        <rFont val="NTTimes/Cyrillic"/>
      </rPr>
      <t/>
    </r>
  </si>
  <si>
    <t>Уголок внутренний</t>
  </si>
  <si>
    <t>Уголок внешний</t>
  </si>
  <si>
    <t>кор</t>
  </si>
  <si>
    <t>Полиуретановый герметик Tectane 2040 600мл (12шт/кор)</t>
  </si>
  <si>
    <t>ROCKWOOL Т1520 серый - лента соединительная (15мм х 1мм х 30 м) / (18 рул/кор)</t>
  </si>
  <si>
    <t>Металлический ПВХ лист 81170</t>
  </si>
  <si>
    <t>Дорожка для кровли 1,2мм  ш=1,05м, д=25м</t>
  </si>
  <si>
    <t>Тележка LIFT-n-ROLLER</t>
  </si>
  <si>
    <t>ед.изм.</t>
  </si>
  <si>
    <t>руб./ед.изм.</t>
  </si>
  <si>
    <t>м.кв.</t>
  </si>
  <si>
    <t>Клеи и армирующие шпаклевки</t>
  </si>
  <si>
    <t>Rockglue клей для минеральной ваты</t>
  </si>
  <si>
    <t>кг</t>
  </si>
  <si>
    <t xml:space="preserve">Rockmortar армирующе-клеевой состав </t>
  </si>
  <si>
    <t>Грунтовки</t>
  </si>
  <si>
    <t>л</t>
  </si>
  <si>
    <t>ROCKprimer, белый</t>
  </si>
  <si>
    <t>ROCKprimer, светлый оттенок</t>
  </si>
  <si>
    <t>ROCKprimer, средний оттенок</t>
  </si>
  <si>
    <t>Сетка ROCKfiber-В фасадная (SSA 1363-4SM 165)</t>
  </si>
  <si>
    <t xml:space="preserve">Сетка ROCKfiber-А фасадная (SSA 1363-SМ 150) </t>
  </si>
  <si>
    <t>ROCKfiber-S (SSA1111-S 340) сетка антивандальная</t>
  </si>
  <si>
    <t xml:space="preserve">ROCKfiber decor (SSA -1768SM 65) сетка для архит.деталей 2,5мм </t>
  </si>
  <si>
    <t>ROCKfiber klinker (SSA 6810-SM 220) сетка при отделке клинкером</t>
  </si>
  <si>
    <t>Декоративные штукатурки минеральные</t>
  </si>
  <si>
    <t>ROCKdecor D 2.0</t>
  </si>
  <si>
    <t>ROCKdecor D 3.0</t>
  </si>
  <si>
    <t>ROCKdecor S 1.5</t>
  </si>
  <si>
    <t>ROCKdecor S 2.0</t>
  </si>
  <si>
    <t>ROCKsil, белая</t>
  </si>
  <si>
    <t>ROCKsil, светлые оттенки</t>
  </si>
  <si>
    <t>ROCKsil, средние оттенки</t>
  </si>
  <si>
    <t>ROCKsil, насыщенные оттенки</t>
  </si>
  <si>
    <t>Декоративные штукатурки силиконовые</t>
  </si>
  <si>
    <t>ROCKdecorsil D1.5/ S1.5 /S2.0 /D2.0, белая</t>
  </si>
  <si>
    <t>ROCKdecorsil D1.5/S1.5 /S2.0 /D2.0,  светлые оттенки</t>
  </si>
  <si>
    <t>ROCKdecorsil D1.5/ S1.5 /S2.0 /D2.0, средние оттенки</t>
  </si>
  <si>
    <t>ROCKdecorsil D 1.5/S1.5 /S2.0 /D2.0,  насыщенные оттенки</t>
  </si>
  <si>
    <t xml:space="preserve">Дюбели для крепления теплоизоляционных плит </t>
  </si>
  <si>
    <t>Тermoclip-стена 3, тарельчатый элемент (для крепления в древестноволокнистые основания)</t>
  </si>
  <si>
    <t>Прижимной диск</t>
  </si>
  <si>
    <t>EJOT VT 90 прижимной диск для крепления Фасад Ламелла</t>
  </si>
  <si>
    <t>Дюбели забивные для бетона, полнотелого кирпича "Termoclip-стена 1МН", зона анкеровки 50мм</t>
  </si>
  <si>
    <t>Дюбель фасадный "Termoclip-стена 1МН" 100 для толщины утеплителя до 40мм</t>
  </si>
  <si>
    <t>Дюбель фасадный "Termoclip-стена 1МН" 120 для толщины утеплителя до 60мм</t>
  </si>
  <si>
    <t>Дюбель фасадный "Termoclip-стена 1МН" 140 для толщины утеплителя до 80мм</t>
  </si>
  <si>
    <t>Дюбель фасадный "Termoclip-стена 1МН" 160 для толщины утеплителя до 100мм</t>
  </si>
  <si>
    <t>Дюбель фасадный "Termoclip-стена 1МН" 180 для толщины утеплителя до 120мм</t>
  </si>
  <si>
    <t>Дюбель фасадный "Termoclip-стена 1МН" 200 для толщины утеплителя до 140мм</t>
  </si>
  <si>
    <t>Дюбель фасадный "Termoclip-стена 1МН" 220 для толщины утеплителя до 160мм</t>
  </si>
  <si>
    <t>Дюбель фасадный "Termoclip-стена 1МН" 240 для толщины утеплителя до 180мм</t>
  </si>
  <si>
    <t>Дюбель фасадный "Termoclip-стена 1МН" 260 для толщины утеплителя до 200мм</t>
  </si>
  <si>
    <t>Дюбель фасадный "Termoclip-стена 1МН" 300 для толщины утеплителя до 240мм</t>
  </si>
  <si>
    <t>Дюбели винтовые "Termoclip-стена ISOL МS" для ячеистых бетонов - зона анкеровки 35мм; для пустотелых блоков, бетона - зона анкеровки 35мм</t>
  </si>
  <si>
    <t>Дюбель фасадный "Termoclip-стена ISOL MS" 120 для толщины утеплителя до 70мм</t>
  </si>
  <si>
    <t>Дюбель фасадный "Termoclip-стена ISOL MS" 140 для толщины утеплителя до 90мм</t>
  </si>
  <si>
    <t>Дюбель фасадный "Termoclip-стена ISOL MS" 160 для толщины утеплителя до 110мм</t>
  </si>
  <si>
    <t>Дюбель фасадный "Termoclip-стена ISOL MS" 180 для толщины утеплителя до 130мм</t>
  </si>
  <si>
    <t>Дюбель фасадный "Termoclip-стена ISOL MS" 200 для толщины утеплителя до 150мм</t>
  </si>
  <si>
    <t>Дюбель фасадный "Termoclip-стена  ISOL MS" 220 для толщины утеплителя до 170мм</t>
  </si>
  <si>
    <t>Дюбель фасадный "Termoclip-стена ISOL MS" 240 для толщины утеплителя до 190мм</t>
  </si>
  <si>
    <t>Дюбель фасадный "Termoclip-стена ISOL MS" 260 для толщины утеплителя до 210мм</t>
  </si>
  <si>
    <t>Дюбель фасадный "Termoclip-стена ISOL MS" 280 для толщины утеплителя до 230мм</t>
  </si>
  <si>
    <t>Профили цокольные, длина 2,5м/шт</t>
  </si>
  <si>
    <t>Профиль цокольный 30мм алюминиевый</t>
  </si>
  <si>
    <t>м</t>
  </si>
  <si>
    <t>Профиль цокольный 40мм алюминиевый</t>
  </si>
  <si>
    <t>Профиль цокольный 50мм алюминиевый</t>
  </si>
  <si>
    <t>Профиль цокольный 60мм алюминиевый</t>
  </si>
  <si>
    <t>Профиль цокольный 70мм алюминиевый</t>
  </si>
  <si>
    <t>Профиль цокольный 80мм алюминиевый</t>
  </si>
  <si>
    <t>Профиль цокольный 90мм алюминиевый</t>
  </si>
  <si>
    <t>Профиль цокольный 100мм алюминиевый</t>
  </si>
  <si>
    <t>Профиль цокольный 110мм алюминиевый</t>
  </si>
  <si>
    <t>Профиль цокольный 120мм алюминиевый</t>
  </si>
  <si>
    <t>Профиль цокольный 130мм алюминиевый</t>
  </si>
  <si>
    <t>Профиль цокольный 140мм алюминиевый</t>
  </si>
  <si>
    <t>Профиль цокольный 150мм алюминиевый</t>
  </si>
  <si>
    <t>Профиль цокольный 160мм алюминиевый</t>
  </si>
  <si>
    <t>Профиль цокольный 170мм алюминиевый</t>
  </si>
  <si>
    <t>Профиль цокольный 180мм алюминиевый</t>
  </si>
  <si>
    <t>Профиль цокольный 190мм алюминиевый</t>
  </si>
  <si>
    <t>Профиль цокольный 200мм алюминиевый</t>
  </si>
  <si>
    <t>Дюбели анкерные для крепления цокольных профилей</t>
  </si>
  <si>
    <t>Компенсаторы неровности фасада для цокольного профиля</t>
  </si>
  <si>
    <t>Соединители  для цокольного профиля</t>
  </si>
  <si>
    <t>Профиль соединительный, PV 30мм для алюминевого профиля</t>
  </si>
  <si>
    <t>Профили ROCKWOOL  угловые длина 2,5м/шт</t>
  </si>
  <si>
    <t>Профиль ROCKWOOL угловой рулонный с армирующей сеткой (рулон 25м)</t>
  </si>
  <si>
    <t>Профили ROCKWOOL примыкания,  герметики</t>
  </si>
  <si>
    <t>Лента уплотнительная Робибанд ПСУЛ III серый 10/4*9</t>
  </si>
  <si>
    <t>Лента уплотнительная Робибанд ПСУЛ III серый 15/8*5</t>
  </si>
  <si>
    <t xml:space="preserve">Профили ROCKWOOL для отделки рустов </t>
  </si>
  <si>
    <t>Профиль ROCKWOOL рустовочный ПВХ 30х20, длина 2,5м</t>
  </si>
  <si>
    <t>Профиль ROCKWOOL рустовочный ПВХ 50х20, длина 2,5м</t>
  </si>
  <si>
    <t>Профили ROCKWOOL  деформационные</t>
  </si>
  <si>
    <t>Профили ROCKWOOL завершающие</t>
  </si>
  <si>
    <t>Образцы</t>
  </si>
  <si>
    <t>ROCKsil образец краски</t>
  </si>
  <si>
    <r>
      <t>ROCKdecorsil S/D 1,5;2,0мм</t>
    </r>
    <r>
      <rPr>
        <b/>
        <sz val="12"/>
        <rFont val="Times New Roman"/>
        <family val="1"/>
        <charset val="204"/>
      </rPr>
      <t xml:space="preserve"> -</t>
    </r>
    <r>
      <rPr>
        <sz val="12"/>
        <rFont val="Times New Roman"/>
        <family val="1"/>
        <charset val="204"/>
      </rPr>
      <t xml:space="preserve"> образец штукатурки </t>
    </r>
  </si>
  <si>
    <t>Примечания:</t>
  </si>
  <si>
    <t>3. Применяя штукатурку ROCKdecorsil D необходимо использовать и колеровать в аналогичный цвет грунтовку ROCKprimer.</t>
  </si>
  <si>
    <t>4. Расход краски ROCKsil указан с учетом нанесения в один слой.</t>
  </si>
  <si>
    <t>Система</t>
  </si>
  <si>
    <t>Толщина утеплителя, мм</t>
  </si>
  <si>
    <t>Ед.изм.</t>
  </si>
  <si>
    <r>
      <t>Цена м</t>
    </r>
    <r>
      <rPr>
        <b/>
        <vertAlign val="superscript"/>
        <sz val="10"/>
        <rFont val="Times New Roman"/>
        <family val="1"/>
      </rPr>
      <t>2</t>
    </r>
  </si>
  <si>
    <t>№</t>
  </si>
  <si>
    <t>Состав стандартной системы</t>
  </si>
  <si>
    <r>
      <t>Расход на 1 м</t>
    </r>
    <r>
      <rPr>
        <b/>
        <vertAlign val="superscript"/>
        <sz val="10"/>
        <rFont val="Times New Roman"/>
        <family val="1"/>
      </rPr>
      <t>2</t>
    </r>
  </si>
  <si>
    <t>система ROCKFACADE 30</t>
  </si>
  <si>
    <r>
      <t>м</t>
    </r>
    <r>
      <rPr>
        <b/>
        <vertAlign val="superscript"/>
        <sz val="10"/>
        <rFont val="Times New Roman"/>
        <family val="1"/>
      </rPr>
      <t>2</t>
    </r>
  </si>
  <si>
    <t>ФАСАД БАТТС / ФБ Д плита минераловатная</t>
  </si>
  <si>
    <t>система ROCKFACADE 40</t>
  </si>
  <si>
    <t>Клей ROCKglue</t>
  </si>
  <si>
    <t>система ROCKFACADE 50</t>
  </si>
  <si>
    <t>Армирующая шпаклевка ROCKmortar</t>
  </si>
  <si>
    <t>система ROCKFACADE 60</t>
  </si>
  <si>
    <t xml:space="preserve">Сетка фасадная армирующая ROCKfiber А </t>
  </si>
  <si>
    <t>система ROCKFACADE 70</t>
  </si>
  <si>
    <t>Дюбель Termoclip-Стена 1</t>
  </si>
  <si>
    <t>система ROCKFACADE 80</t>
  </si>
  <si>
    <r>
      <t>м</t>
    </r>
    <r>
      <rPr>
        <b/>
        <vertAlign val="superscript"/>
        <sz val="10"/>
        <rFont val="Times New Roman"/>
        <family val="1"/>
      </rPr>
      <t>2</t>
    </r>
    <r>
      <rPr>
        <b/>
        <sz val="10"/>
        <rFont val="NTTimes/Cyrillic"/>
      </rPr>
      <t/>
    </r>
  </si>
  <si>
    <t>Грунтовка праймерная ROCKprimer KR</t>
  </si>
  <si>
    <t>система ROCKFACADE 90</t>
  </si>
  <si>
    <t>Декоративная штукатурка ROCKdecor S1.5</t>
  </si>
  <si>
    <t>система ROCKFACADE 100</t>
  </si>
  <si>
    <r>
      <t>Краска силиконовая ROCKsil светлые отт</t>
    </r>
    <r>
      <rPr>
        <vertAlign val="superscript"/>
        <sz val="10"/>
        <color indexed="10"/>
        <rFont val="Times New Roman"/>
        <family val="1"/>
        <charset val="204"/>
      </rPr>
      <t>6</t>
    </r>
  </si>
  <si>
    <t>система ROCKFACADE 110</t>
  </si>
  <si>
    <t>Лента уплотнительная ПСУЛ III Робибанд серая</t>
  </si>
  <si>
    <t>система ROCKFACADE 120</t>
  </si>
  <si>
    <t>Профиль угловой</t>
  </si>
  <si>
    <t>система ROCKFACADE 130</t>
  </si>
  <si>
    <t>Профиль примыкания</t>
  </si>
  <si>
    <t>система ROCKFACADE 140</t>
  </si>
  <si>
    <t>Профиль цокольный</t>
  </si>
  <si>
    <t>система ROCKFACADE 150</t>
  </si>
  <si>
    <t>Профиль соединительный для цоколя</t>
  </si>
  <si>
    <t>система ROCKFACADE 160</t>
  </si>
  <si>
    <t>Компенсаторы поверхности для цоколя</t>
  </si>
  <si>
    <t>система ROCKFACADE 170</t>
  </si>
  <si>
    <t>система ROCKFACADE 180</t>
  </si>
  <si>
    <t>система ROCKFACADE 190</t>
  </si>
  <si>
    <t>система ROCKFACADE 200</t>
  </si>
  <si>
    <t>5. Применяя штукатурку ROCKdecorsil D необходимо использовать и колеровать в аналогичный цвет грунтовку ROCKprimer.</t>
  </si>
  <si>
    <t>6. Расход краски ROCKsil указан с учетом нанесения в один слой.</t>
  </si>
  <si>
    <t>3. В прайс-листе дан ориентировочный расход материалов для утепления по системе ROCKROOF</t>
  </si>
  <si>
    <t>ВЕНТИ БАТТС ОПТИМА КС</t>
  </si>
  <si>
    <t xml:space="preserve">Применяется в конструкциях звукопоглощающих облицовок и акустических экранов, для снижения шума в общественных , производственных, а также жилых помещениях.
</t>
  </si>
  <si>
    <t>Диапазон толщин: 50-70 шаг 10;                        75; 80-200 шаг 10</t>
  </si>
  <si>
    <t>ВЕНТИ БАТТС Д КС</t>
  </si>
  <si>
    <t>ВЕНТИ БАТТС КС</t>
  </si>
  <si>
    <t>АКУСТИК БАТТС ПРО КС</t>
  </si>
  <si>
    <t>Теплоизоляция в навесных фасадных системах с воздушным зазором при однослойном выполнении изоляции. Плиты имеют комбинированную структуру и состоят из жесткого верхнего (наружного) и более легкого нижнего (внутреннего) слоев. Верхний (жесткий) слой маркируется. Плиты имеют покрытие из черного стеклохолста.</t>
  </si>
  <si>
    <t>Теплоизоляция в навесных фасадных системах с воздушным зазором при однослойном выполнении изоляции и верхний (наружный) слой при выполнении изоляции в два слоя. Плиты имеют покрытие из черного стеклохолста.</t>
  </si>
  <si>
    <t xml:space="preserve">Теплоизоляционный слой в фасадных системах с воздушным зазором (изоляция в один слой; верхний слой при двуслойном решении). Плиты имеют покрытие из черного стеклохолста.
</t>
  </si>
  <si>
    <t>Плиты имеют покрытие из черного стеклохолста</t>
  </si>
  <si>
    <t>Диапазон толщин: 50-70 шаг 10; 75;                                                                  80-200 шаг 10</t>
  </si>
  <si>
    <t>ПРАЙС-ЛИСТ  НА КОМПОНЕНТЫ КРОВЕЛЬНОЙ СИСТЕМЫ ROCKROOF</t>
  </si>
  <si>
    <t>ROCKROOF</t>
  </si>
  <si>
    <t>ROCKmembrane 814 (Мембрана для дорожек) 2,5мм  ш=1м, д=12м</t>
  </si>
  <si>
    <t>РОКФАСАД</t>
  </si>
  <si>
    <t>Параметры продукции:  1000x600</t>
  </si>
  <si>
    <t>Теплоизоляция для штукатурных фасадов в малоэтажном строительстве</t>
  </si>
  <si>
    <t>Стальной тарельчатый элемент ROCKclip-кровля</t>
  </si>
  <si>
    <t>Аксессуары для ROCKmembrane F</t>
  </si>
  <si>
    <t>ROCKmembrane FG (Фатрафол 804) 1,5мм ш=1,3м д=20м гомогенная мембрана</t>
  </si>
  <si>
    <t>ROCKmembrane 814 (Мембрана для дорожек) 1,5мм  ш=1м, д=20м</t>
  </si>
  <si>
    <t xml:space="preserve">Аксессуары для ROCKmembrane 35276 </t>
  </si>
  <si>
    <t>Дополнительные комплектующие</t>
  </si>
  <si>
    <t>* - При заказе мембраны других оттенков ее стоимость необходимо запрашивать отдельно</t>
  </si>
  <si>
    <t xml:space="preserve"> 250/ 1000</t>
  </si>
  <si>
    <t>200/ 800</t>
  </si>
  <si>
    <t>ФАСАД БАТТС ОПТИМА</t>
  </si>
  <si>
    <t xml:space="preserve">ПРАЙС ЛИСТ НА СИСТЕМУ ТЕПЛОИЗОЛЯЦИИ ROCKFACADE </t>
  </si>
  <si>
    <t>со склада ЗАО "Минеральная Вата"</t>
  </si>
  <si>
    <t>руб./м.кв.</t>
  </si>
  <si>
    <t>ROCKsil, интенсивные оттенки</t>
  </si>
  <si>
    <t>Комплект крепления теплоизоляции в ДСП, ГВЛ, дерево и т.п.</t>
  </si>
  <si>
    <t>96438/1</t>
  </si>
  <si>
    <t>40345/1</t>
  </si>
  <si>
    <t>Компенсатор неровности фасада 3мм</t>
  </si>
  <si>
    <t>Компенсатор неровности фасада 5мм</t>
  </si>
  <si>
    <t>102269</t>
  </si>
  <si>
    <t>Профиль-капельник ROCKWOOL (с открытым капельником) ПВХ с сеткой (2,5м.пог.)</t>
  </si>
  <si>
    <t>Профиль-капельник ROCKWOOL (с закрытым капельником) ПВХ с сеткой (2,5м.пог.)</t>
  </si>
  <si>
    <t>Профиль ROCKWOOL арочный 25х25 угловой ПВХ с армирующей сеткой 10х15 (2,5м.пог.)</t>
  </si>
  <si>
    <t>Профиль ROCKWOOL угловой рулонный с армирующей сеткой (рулон 50м)</t>
  </si>
  <si>
    <t>Профиль ROCKWOOL деформационный угловой (2,0м.пог.)</t>
  </si>
  <si>
    <t>Профиль ROCKWOOL деформационный плоскостной (2,5м.пог.)</t>
  </si>
  <si>
    <t>Профиль ROCKWOOL разделительный штукатурный 6мм, ПВХ с сеткой (2,5м.пог.)</t>
  </si>
  <si>
    <t xml:space="preserve">
</t>
  </si>
  <si>
    <r>
      <t xml:space="preserve">Внимание: </t>
    </r>
    <r>
      <rPr>
        <sz val="10"/>
        <rFont val="Times New Roman"/>
        <family val="1"/>
        <charset val="204"/>
      </rPr>
      <t>Компания ЗАО "Минеральная Вата" является разработчиком и системадержателем фасадной системы с тонким штукатурным слоем ROCKFACADE, гарантийные обязательства распространяются исключительно при использовании материалов вошедших в состав системы ROCKFACADE (внесенных в данный Прайс-лист) и соблюдении технологии монтажа фасадной системы ROCKFACADE. При замене, частичном использование материалов других производителей - гарантия на фасадную систему ROCKFACADE не распространяется.</t>
    </r>
  </si>
  <si>
    <t>Дюбель цокольный 8.0х60</t>
  </si>
  <si>
    <t>1. В калькуляции дан ориентировочный расчет материалов для утепления по системе ROCKFACADE (РОКФАСАД).</t>
  </si>
  <si>
    <r>
      <t xml:space="preserve">2. В стоимость системы входит цена минераловатной плиты ФАСАД БАТТС от 30 - 60мм и ФАСАД БАТТС Д 70 - 200мм. </t>
    </r>
    <r>
      <rPr>
        <sz val="12"/>
        <rFont val="Times New Roman"/>
        <family val="1"/>
        <charset val="204"/>
      </rPr>
      <t xml:space="preserve">Возможно использование ФАСАД БАТТС Ламелла </t>
    </r>
  </si>
  <si>
    <t>3. Цены даны в рублях с учетом НДС.</t>
  </si>
  <si>
    <t>4. Счет является действительным к оплате в течение 3-х банковских дней.</t>
  </si>
  <si>
    <r>
      <rPr>
        <sz val="12"/>
        <color rgb="FFFF0000"/>
        <rFont val="Times New Roman"/>
        <family val="1"/>
        <charset val="204"/>
      </rPr>
      <t>Внимание:</t>
    </r>
    <r>
      <rPr>
        <sz val="12"/>
        <rFont val="Times New Roman"/>
        <family val="1"/>
        <charset val="204"/>
      </rPr>
      <t xml:space="preserve"> Компания ЗАО "Минеральная Вата" являясь разработчиком и системадержателем фасадной системы с тонким штукатурным слоем ROCKFACADE, гарантийные обязательства распространяются исключительно при использовании материалов вошедших в состав системы ROCKFACADE (внесенных в данный Прайс-лист) и соблюдении технологии монтажа фасадной системы ROCKFACADE. При замене, частичном использование материалов других производителей - гарантия на фасадную систему ROCKFACADE не распространяется.</t>
    </r>
  </si>
  <si>
    <t xml:space="preserve">Возможно производство продукции по параметрам: 1200x500, 1200x600.   </t>
  </si>
  <si>
    <t>Диапазон толщин: 50-250 мм с шагом 10 мм.</t>
  </si>
  <si>
    <t>Кровельный тарельчатый элемент ROCKclip Тип 1</t>
  </si>
  <si>
    <t xml:space="preserve">Тарельчатый элемент Тип 1- 20 </t>
  </si>
  <si>
    <t>Тарельчатый элемент Тип 1 - 50</t>
  </si>
  <si>
    <t>Тарельчатый элемент Тип 1 - 60</t>
  </si>
  <si>
    <t>Тарельчатый элемент Тип 1 - 80</t>
  </si>
  <si>
    <t>Тарельчатый элемент Тип 1 - 100</t>
  </si>
  <si>
    <t>Тарельчатый элемент Тип 1 - 120</t>
  </si>
  <si>
    <t>Тарельчатый элемент Тип 1 - 130</t>
  </si>
  <si>
    <t>Тарельчатый элемент Тип 1 - 140</t>
  </si>
  <si>
    <t>Тарельчатый элемент Тип 1 - 150</t>
  </si>
  <si>
    <t>Тарельчатый элемент Тип 1 - 170</t>
  </si>
  <si>
    <t>Тарельчатый элемент Тип 1 - 180</t>
  </si>
  <si>
    <t>Тарельчатый элемент Тип 1 - 200</t>
  </si>
  <si>
    <t>Тарельчатый элемент Тип 1 - 220</t>
  </si>
  <si>
    <t>Тарельчатый элемент Тип 1 - 240</t>
  </si>
  <si>
    <t>Кровельный тарельчатый элемент ROCKclip Тип 3 (под Винт 6,3)</t>
  </si>
  <si>
    <t xml:space="preserve">Тарельчатый элемент Тип 3- 20 </t>
  </si>
  <si>
    <t>Тарельчатый элемент Тип 3 - 50</t>
  </si>
  <si>
    <t>Тарельчатый элемент Тип 3 - 60</t>
  </si>
  <si>
    <t>Тарельчатый элемент Тип 3 - 80</t>
  </si>
  <si>
    <t>Тарельчатый элемент Тип 3 - 100</t>
  </si>
  <si>
    <t>Тарельчатый элемент Тип 3 - 120</t>
  </si>
  <si>
    <t>Тарельчатый элемент Тип 3 - 130</t>
  </si>
  <si>
    <t>Тарельчатый элемент Тип 3 - 140</t>
  </si>
  <si>
    <t>Тарельчатый элемент Тип 3 - 150</t>
  </si>
  <si>
    <t>Тарельчатый элемент Тип 3 - 170</t>
  </si>
  <si>
    <t>Тарельчатый элемент Тип 3 - 180</t>
  </si>
  <si>
    <t>Тарельчатый элемент Тип 3 - 200</t>
  </si>
  <si>
    <t>Кровельный тарельчатый элемент ROCKclip Тип 5 (с увеличенной площадью держателя)</t>
  </si>
  <si>
    <t>Тарельчатый элемент Тип 5 - 50</t>
  </si>
  <si>
    <t>Тарельчатый элемент Тип 5 - 80</t>
  </si>
  <si>
    <t>Тарельчатый элемент Тип 5 - 100</t>
  </si>
  <si>
    <t>Тарельчатый элемент Тип 5 - 120</t>
  </si>
  <si>
    <t>Тарельчатый элемент Тип 5 - 140</t>
  </si>
  <si>
    <t>Тарельчатый элемент Тип 5 - 150</t>
  </si>
  <si>
    <t>Тарельчатый элемент Тип 5 - 180</t>
  </si>
  <si>
    <t>Винт самонарезающий 4,8/60</t>
  </si>
  <si>
    <t>Винт самонарезающий 4,8/70</t>
  </si>
  <si>
    <t>Винт самонарезающий 4,8/80</t>
  </si>
  <si>
    <t>Винт самонарезающий 4,8/100</t>
  </si>
  <si>
    <t>Винт самонарезающий 4,8/120</t>
  </si>
  <si>
    <t>Винт самонарезающий 4,8/160</t>
  </si>
  <si>
    <t>Винт самонарезающий 4,8/200</t>
  </si>
  <si>
    <t>Винт бетон 4,8/50</t>
  </si>
  <si>
    <t>Винт бетон 4,8/70</t>
  </si>
  <si>
    <t>Винт бетон 4,8/80</t>
  </si>
  <si>
    <t>Винт бетон 4,8/100</t>
  </si>
  <si>
    <t>Винт бетон 4,8/120</t>
  </si>
  <si>
    <t>Винт бетон 4,8/160</t>
  </si>
  <si>
    <t>Cамонарезающий винт ROCKclip для бетонного основания (без анкерной гильзы)</t>
  </si>
  <si>
    <t>Винт бетон 6,3/70</t>
  </si>
  <si>
    <t>Винт бетон 6,3/80</t>
  </si>
  <si>
    <t>Винт бетон 6,3/90</t>
  </si>
  <si>
    <t>Винт бетон 6,8/110</t>
  </si>
  <si>
    <t>Забивной анкер CN 5,0 x 65</t>
  </si>
  <si>
    <t>Забивной анкер CN 5,0 x 75</t>
  </si>
  <si>
    <t>Забивной анкер CN 5,0 x 85</t>
  </si>
  <si>
    <t>Анкерная гильза 45</t>
  </si>
  <si>
    <t>Анкерная гильза 60</t>
  </si>
  <si>
    <t>Винт 5,5x35</t>
  </si>
  <si>
    <t>Винт 5,5x45</t>
  </si>
  <si>
    <t>Тарельчатый элемент Тип 1/С</t>
  </si>
  <si>
    <t>Тарельчатый элемент Тип 2/СV</t>
  </si>
  <si>
    <t>Паропроницаемые мембраны и пароизоляция</t>
  </si>
  <si>
    <t>Размер упаковки, м</t>
  </si>
  <si>
    <t>Высота</t>
  </si>
  <si>
    <t>Мембрана</t>
  </si>
  <si>
    <t>«ROCKWOOL® для стен»</t>
  </si>
  <si>
    <t xml:space="preserve">«ROCKWOOL® для кровель» </t>
  </si>
  <si>
    <t>«ROCKWOOL® для стен с огнезащитными добавками»</t>
  </si>
  <si>
    <t xml:space="preserve">Пароизоляция </t>
  </si>
  <si>
    <t xml:space="preserve">Пароизоляция ROCKWOOL® для кровель, стен, потолка </t>
  </si>
  <si>
    <t>Лента алюминевая</t>
  </si>
  <si>
    <t>Алюминиевая клейкая лента ROCKWOOL</t>
  </si>
  <si>
    <t>ролик</t>
  </si>
  <si>
    <t>2. Цены даны в рублях с учетом НДС. Счет является действительным к оплате в течение 3-х банковских дней.</t>
  </si>
  <si>
    <t>ул. Земляной Вал, д.9</t>
  </si>
  <si>
    <t>тел.     (495) 995 77 55</t>
  </si>
  <si>
    <t>факс   (495) 995 77 75</t>
  </si>
  <si>
    <t>Кровельная теплоизоляция двойной плотности</t>
  </si>
  <si>
    <t>РУФ БАТТС Д ЭКСТРА (РУФ БАТТС ЭКСТРА)</t>
  </si>
  <si>
    <t>РУФ БАТТС Д ОПТИМА (РУФ БАТТС ОПТИМА)</t>
  </si>
  <si>
    <t>РУФ БАТТС Д СТАНДАРТ</t>
  </si>
  <si>
    <t>Кровельная теплоизоляция  верхнего слоя</t>
  </si>
  <si>
    <t>РУФ БАТТС В ЭКСТРА (РУФ БАТТС В)</t>
  </si>
  <si>
    <t>Диапозон толщин 40-50 мм</t>
  </si>
  <si>
    <t>РУФ БАТТС В ОПТИМА (РУФ БАТТС )</t>
  </si>
  <si>
    <t xml:space="preserve">Диапазон толщин: 40-200 мм с шагом 10 мм. Возможно производство продукции по параметрам:  1200x600, 1200x1000, 1200х1200, 2000x1200, 2000x600, 2000x1200, 2400x600, 2400x1200.  </t>
  </si>
  <si>
    <t>Кровельная теплоизоляция нижнего слоя</t>
  </si>
  <si>
    <t>РУФ БАТТС Н ЭКСТРА (РУФ БАТТС Н)</t>
  </si>
  <si>
    <t>РУФ БАТТС Н ОПТИМА (РУФ БАТТС Н КОМБИ)</t>
  </si>
  <si>
    <t>Специальные продукты</t>
  </si>
  <si>
    <t>BONDROCK</t>
  </si>
  <si>
    <t>РУФ БАТТС СТЯЖКА (РУФ БАТТС С)</t>
  </si>
  <si>
    <t xml:space="preserve">Теплоизоляция плоской кровли, применяется при устройстве стяжке.                          Диапазон толщин: 40-200 мм с шагом 10 мм                                                                                                                                                                                                                    Возможно производство продукции по параметрам:  1200x600, 1200x1000, 1200х1200, 2000x1200, 2000x600, 2000x1200, 2400x600, 2400x1200.         </t>
  </si>
  <si>
    <t>Кровельная теплоизоляция для криволинейных поверхностей</t>
  </si>
  <si>
    <t>ПРАЙС-ЛИСТ НА СИСТЕМУ РУФУКЛОН</t>
  </si>
  <si>
    <t xml:space="preserve"> РУФУКЛОН</t>
  </si>
  <si>
    <r>
      <t xml:space="preserve">Толщина </t>
    </r>
    <r>
      <rPr>
        <b/>
        <sz val="10"/>
        <rFont val="Times New Roman"/>
        <family val="1"/>
        <charset val="204"/>
      </rPr>
      <t>a</t>
    </r>
  </si>
  <si>
    <r>
      <t xml:space="preserve">Толщина </t>
    </r>
    <r>
      <rPr>
        <b/>
        <sz val="10"/>
        <rFont val="Times New Roman"/>
        <family val="1"/>
        <charset val="204"/>
      </rPr>
      <t>с</t>
    </r>
  </si>
  <si>
    <r>
      <t xml:space="preserve">Толщина </t>
    </r>
    <r>
      <rPr>
        <b/>
        <sz val="10"/>
        <rFont val="Times New Roman"/>
        <family val="1"/>
        <charset val="204"/>
      </rPr>
      <t>d</t>
    </r>
  </si>
  <si>
    <t>за пачку</t>
  </si>
  <si>
    <t>за штуку</t>
  </si>
  <si>
    <t>Уклон</t>
  </si>
  <si>
    <t>РУФ БАТТС (уклон)</t>
  </si>
  <si>
    <t>РУФ БАТТС Н КОМБИ (уклон)</t>
  </si>
  <si>
    <t>Контруклон</t>
  </si>
  <si>
    <t>РУФ БАТТС (уклон парапетный)</t>
  </si>
  <si>
    <t>РУФ БАТТС (галтель)</t>
  </si>
  <si>
    <t>РУФ БАТТС РУФ БАТТС Н КОМБИ (трапеция)</t>
  </si>
  <si>
    <t>РУФ БАТТС контруклон (уклон)</t>
  </si>
  <si>
    <t>Угол</t>
  </si>
  <si>
    <t>РУФ БАТТС (угол)</t>
  </si>
  <si>
    <t>Добор</t>
  </si>
  <si>
    <t xml:space="preserve">РУФ БАТТС (добор) </t>
  </si>
  <si>
    <t>Гидроизоляционная ПВХ мембрана "ROCKmembrane OPTIMA" ("ROCKmembrane F"), стандартного оттенка - серый*, производство Чехия</t>
  </si>
  <si>
    <t>ROCKmembrane OPTIMA / ROCKmembrane F (Фатрафол 810) 1,2мм ш=2,05 м д=20м</t>
  </si>
  <si>
    <t>ROCKmembrane OPTIMA / ROCKmembrane F (Фатрафол 810) 1,5мм ш=2,05 д=16м</t>
  </si>
  <si>
    <t>Гидроизоляционная ПВХ мембрана "ROCKmembrane EXTRA" ("ROCKmembrane 35276"), стандартного оттенка - серый*, производство Испания</t>
  </si>
  <si>
    <t>ROCKmembrane EXTRA / ROCKmembrane 35276 1,2мм ш=2,1м; д=20м</t>
  </si>
  <si>
    <t>ROCKmembrane EXTRA / ROCKmembrane 35276 1,5мм ш=2,1м; д=15м</t>
  </si>
  <si>
    <t>Гидроизоляционная ПВХ мембрана "ROCKmembrane OPTIMA Россия", стандартного оттенка - серый*, производство Россия</t>
  </si>
  <si>
    <t>ROCKmembrane OPTIMA Россия 1,2мм ш=2,1 м д=25м</t>
  </si>
  <si>
    <t>ROCKmembrane OPTIMA Россия 1,5мм ш=2,1м; д=20м</t>
  </si>
  <si>
    <t>ROCKmembrane OPTIMA K / ROCKmembrane 807 1,9мм (1,5мм ПВХ) ш=2,05, д=16м</t>
  </si>
  <si>
    <t>ВЕНТИ БАТТС Д ОПТИМА</t>
  </si>
  <si>
    <t>Диапазон толщин: 100-200 мм с шагом 10 мм.</t>
  </si>
  <si>
    <t>ВЕНТИ БАТТС Н ОПТИМА</t>
  </si>
  <si>
    <t>ROCKforce грунтовка пропитывающая</t>
  </si>
  <si>
    <t>Армирующая сетка «Valmiera Glass» Латвия</t>
  </si>
  <si>
    <t>Сетка ROCKfiber-Е фасадная (GW545 165гр.100-050)</t>
  </si>
  <si>
    <t>2,5-3,0</t>
  </si>
  <si>
    <t>Анкерный дюбель 8х60 - дюбель для крепления цокольного профиля</t>
  </si>
  <si>
    <t>Профиль ROCKWOOL угловой армирующий (с сеткой 10х15) 2,5м.пог.</t>
  </si>
  <si>
    <t>Профиль ROCKWOOL арочный 33х33 угловой ПВХ с армирующей сеткой 10х15 (2,5м.пог.)</t>
  </si>
  <si>
    <t>Профиль ROCKWOOL примыкающий самоклеющийся (без сетки) 9мм (2,4м.пог.)</t>
  </si>
  <si>
    <t>Профиль ROCKWOOL примыкающий самоклеющийся (с сеткой) 9мм (2,4м.пог.)</t>
  </si>
  <si>
    <t>Профиль ROCKWOOL универсальный, под подоконный (2,0м.пог.)</t>
  </si>
  <si>
    <t>Профиль ROCKWOOL рустовочный ПВХ 20х20, длина 2,5м</t>
  </si>
  <si>
    <t>Профиль ROCKWOOL деформационный плоскостной (2,0м.пог.)</t>
  </si>
  <si>
    <t>Профиль ROCKWOOL деформационный угловой (2,5м.пог.)</t>
  </si>
  <si>
    <t>Профиль ROCKWOOL завершающий штукатурный 6мм, ПВХ с сеткой (2,0м.пог.)</t>
  </si>
  <si>
    <t>5. Стоимость м.кв. штукатурок ROCKdecorsil рассчитана с учетом среднего расхода - 2,8кг./м.кв.</t>
  </si>
  <si>
    <t>Краски силиконовые</t>
  </si>
  <si>
    <t xml:space="preserve"> от 3 августа 2015</t>
  </si>
  <si>
    <t>Забивной тарельчатый полимерный анкер без распорного элемента. Тарельчатый анкер изготовлен из сополимера пропилена и этилена.</t>
  </si>
  <si>
    <t># SAP</t>
  </si>
  <si>
    <t>от 3 августа 2015 года</t>
  </si>
  <si>
    <t>Диапазон толщин: "0-200 мм с шагом 10 мм.</t>
  </si>
  <si>
    <t>Диапазон толщин: 50-200 мм.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</si>
</sst>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4" formatCode="_(&quot;$&quot;* #,##0.00_);_(&quot;$&quot;* \(#,##0.00\);_(&quot;$&quot;* &quot;-&quot;??_);_(@_)"/>
    <numFmt numFmtId="164" formatCode="0.000"/>
    <numFmt numFmtId="165" formatCode="0.0"/>
    <numFmt numFmtId="166" formatCode="#,##0.00_р_."/>
    <numFmt numFmtId="167" formatCode="_-* #,##0\ _р_._-;\-* #,##0\ _р_._-;_-* &quot;-&quot;\ _р_._-;_-@_-"/>
    <numFmt numFmtId="168" formatCode="_-* #,##0.00\ _р_._-;\-* #,##0.00\ _р_._-;_-* &quot;-&quot;??\ _р_._-;_-@_-"/>
    <numFmt numFmtId="169" formatCode="[$€-2]\ #,##0.00"/>
    <numFmt numFmtId="170" formatCode="[$$-409]#,##0.00_ ;\-[$$-409]#,##0.00\ "/>
    <numFmt numFmtId="171" formatCode="0.0%"/>
  </numFmts>
  <fonts count="66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Arial"/>
      <family val="2"/>
      <charset val="204"/>
    </font>
    <font>
      <b/>
      <sz val="10"/>
      <name val="Times New Roman"/>
      <family val="1"/>
      <charset val="204"/>
    </font>
    <font>
      <b/>
      <vertAlign val="superscript"/>
      <sz val="8"/>
      <name val="Times New Roman"/>
      <family val="1"/>
      <charset val="204"/>
    </font>
    <font>
      <b/>
      <sz val="10"/>
      <name val="Times New Roman"/>
      <family val="1"/>
    </font>
    <font>
      <sz val="10"/>
      <name val="Arial Cyr"/>
      <charset val="204"/>
    </font>
    <font>
      <sz val="10"/>
      <name val="Times New Roman"/>
      <family val="1"/>
    </font>
    <font>
      <b/>
      <sz val="10"/>
      <name val="Arial Cyr"/>
      <charset val="204"/>
    </font>
    <font>
      <b/>
      <vertAlign val="superscript"/>
      <sz val="11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sz val="16"/>
      <name val="Times New Roman"/>
      <family val="1"/>
      <charset val="204"/>
    </font>
    <font>
      <b/>
      <sz val="16"/>
      <name val="Times New Roman"/>
      <family val="1"/>
      <charset val="204"/>
    </font>
    <font>
      <sz val="11"/>
      <name val="Times New Roman"/>
      <family val="1"/>
      <charset val="204"/>
    </font>
    <font>
      <b/>
      <sz val="9.5"/>
      <name val="Times New Roman"/>
      <family val="1"/>
      <charset val="204"/>
    </font>
    <font>
      <sz val="9.5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NTTimes/Cyrillic"/>
    </font>
    <font>
      <b/>
      <sz val="12"/>
      <name val="Times New Roman"/>
      <family val="1"/>
    </font>
    <font>
      <b/>
      <sz val="11"/>
      <name val="Times New Roman"/>
      <family val="1"/>
    </font>
    <font>
      <sz val="12"/>
      <name val="Arial Cyr"/>
      <family val="2"/>
      <charset val="204"/>
    </font>
    <font>
      <sz val="10"/>
      <color indexed="8"/>
      <name val="Times New Roman"/>
      <family val="1"/>
      <charset val="204"/>
    </font>
    <font>
      <b/>
      <sz val="10"/>
      <color indexed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0"/>
      <color theme="0"/>
      <name val="Times New Roman"/>
      <family val="1"/>
      <charset val="204"/>
    </font>
    <font>
      <sz val="10"/>
      <color theme="0"/>
      <name val="Times New Roman"/>
      <family val="1"/>
      <charset val="204"/>
    </font>
    <font>
      <b/>
      <sz val="11"/>
      <color theme="0"/>
      <name val="Times New Roman"/>
      <family val="1"/>
      <charset val="204"/>
    </font>
    <font>
      <sz val="9"/>
      <name val="Times New Roman Cyr"/>
      <family val="1"/>
      <charset val="204"/>
    </font>
    <font>
      <b/>
      <vertAlign val="superscript"/>
      <sz val="10"/>
      <name val="Times New Roman"/>
      <family val="1"/>
    </font>
    <font>
      <vertAlign val="superscript"/>
      <sz val="10"/>
      <name val="Times New Roman"/>
      <family val="1"/>
    </font>
    <font>
      <b/>
      <vertAlign val="superscript"/>
      <sz val="10"/>
      <name val="Times New Roman"/>
      <family val="1"/>
      <charset val="204"/>
    </font>
    <font>
      <b/>
      <sz val="10"/>
      <name val="NTTimes/Cyrillic"/>
    </font>
    <font>
      <sz val="9"/>
      <name val="Times New Roman"/>
      <family val="1"/>
    </font>
    <font>
      <sz val="10"/>
      <color indexed="10"/>
      <name val="Times New Roman"/>
      <family val="1"/>
      <charset val="204"/>
    </font>
    <font>
      <sz val="10"/>
      <name val="Arial CYR"/>
    </font>
    <font>
      <sz val="12"/>
      <color rgb="FFFF0000"/>
      <name val="Times New Roman"/>
      <family val="1"/>
      <charset val="204"/>
    </font>
    <font>
      <b/>
      <sz val="14"/>
      <name val="Times New Roman"/>
      <family val="1"/>
    </font>
    <font>
      <b/>
      <sz val="14"/>
      <color rgb="FFFF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b/>
      <sz val="16"/>
      <color theme="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9"/>
      <name val="Times New Roman"/>
      <family val="1"/>
    </font>
    <font>
      <vertAlign val="superscript"/>
      <sz val="10"/>
      <color indexed="10"/>
      <name val="Times New Roman"/>
      <family val="1"/>
      <charset val="204"/>
    </font>
    <font>
      <b/>
      <sz val="11"/>
      <color indexed="10"/>
      <name val="Times New Roman"/>
      <family val="1"/>
    </font>
    <font>
      <sz val="10"/>
      <color indexed="10"/>
      <name val="Times New Roman"/>
      <family val="1"/>
    </font>
    <font>
      <sz val="10"/>
      <name val="Times New Roman Cyr"/>
      <family val="1"/>
      <charset val="204"/>
    </font>
    <font>
      <sz val="10"/>
      <name val="Helv"/>
      <charset val="204"/>
    </font>
    <font>
      <sz val="12"/>
      <name val="Times New Roman"/>
      <family val="1"/>
    </font>
    <font>
      <sz val="12"/>
      <name val="Helv"/>
      <charset val="204"/>
    </font>
    <font>
      <sz val="10"/>
      <name val="Arial"/>
      <family val="2"/>
      <charset val="204"/>
    </font>
    <font>
      <b/>
      <sz val="14"/>
      <name val="Times New Roman"/>
      <family val="1"/>
      <charset val="204"/>
    </font>
    <font>
      <sz val="8"/>
      <name val="Times New Roman"/>
      <family val="1"/>
    </font>
    <font>
      <sz val="11"/>
      <name val="Times New Roman"/>
      <family val="1"/>
    </font>
    <font>
      <sz val="12"/>
      <color rgb="FF000000"/>
      <name val="Times New Roman"/>
      <family val="1"/>
    </font>
    <font>
      <b/>
      <sz val="10"/>
      <color rgb="FF0070C0"/>
      <name val="Times New Roman"/>
      <family val="1"/>
      <charset val="204"/>
    </font>
    <font>
      <sz val="10"/>
      <color rgb="FFFF0000"/>
      <name val="Times New Roman"/>
      <family val="1"/>
    </font>
    <font>
      <sz val="10"/>
      <color indexed="48"/>
      <name val="Times New Roman"/>
      <family val="1"/>
      <charset val="204"/>
    </font>
    <font>
      <b/>
      <sz val="11"/>
      <color indexed="48"/>
      <name val="Times New Roman"/>
      <family val="1"/>
      <charset val="204"/>
    </font>
    <font>
      <b/>
      <sz val="11"/>
      <color indexed="10"/>
      <name val="Times New Roman"/>
      <family val="1"/>
      <charset val="204"/>
    </font>
    <font>
      <b/>
      <sz val="10"/>
      <color indexed="48"/>
      <name val="Times New Roman"/>
      <family val="1"/>
      <charset val="204"/>
    </font>
    <font>
      <b/>
      <sz val="10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79998168889431442"/>
        <bgColor indexed="64"/>
      </patternFill>
    </fill>
  </fills>
  <borders count="8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ck">
        <color indexed="33"/>
      </left>
      <right style="thick">
        <color indexed="33"/>
      </right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</borders>
  <cellStyleXfs count="22">
    <xf numFmtId="0" fontId="0" fillId="0" borderId="0"/>
    <xf numFmtId="0" fontId="9" fillId="0" borderId="0"/>
    <xf numFmtId="0" fontId="9" fillId="0" borderId="0"/>
    <xf numFmtId="0" fontId="9" fillId="0" borderId="0"/>
    <xf numFmtId="0" fontId="26" fillId="0" borderId="0"/>
    <xf numFmtId="0" fontId="9" fillId="0" borderId="0"/>
    <xf numFmtId="0" fontId="20" fillId="0" borderId="0"/>
    <xf numFmtId="49" fontId="23" fillId="0" borderId="0"/>
    <xf numFmtId="0" fontId="9" fillId="0" borderId="0"/>
    <xf numFmtId="9" fontId="9" fillId="0" borderId="0" applyFont="0" applyFill="0" applyBorder="0" applyAlignment="0" applyProtection="0"/>
    <xf numFmtId="0" fontId="30" fillId="0" borderId="0"/>
    <xf numFmtId="0" fontId="9" fillId="0" borderId="0"/>
    <xf numFmtId="9" fontId="20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0" fontId="30" fillId="0" borderId="0"/>
    <xf numFmtId="0" fontId="51" fillId="0" borderId="0"/>
    <xf numFmtId="0" fontId="51" fillId="0" borderId="0"/>
    <xf numFmtId="0" fontId="54" fillId="7" borderId="75" applyNumberFormat="0" applyProtection="0">
      <alignment horizontal="left" vertical="center" indent="1"/>
    </xf>
    <xf numFmtId="44" fontId="20" fillId="0" borderId="0" applyFont="0" applyFill="0" applyBorder="0" applyAlignment="0" applyProtection="0"/>
    <xf numFmtId="9" fontId="9" fillId="0" borderId="0" applyFont="0" applyFill="0" applyBorder="0" applyAlignment="0" applyProtection="0"/>
  </cellStyleXfs>
  <cellXfs count="1169">
    <xf numFmtId="0" fontId="0" fillId="0" borderId="0" xfId="0"/>
    <xf numFmtId="2" fontId="3" fillId="2" borderId="0" xfId="0" applyNumberFormat="1" applyFont="1" applyFill="1"/>
    <xf numFmtId="0" fontId="3" fillId="2" borderId="0" xfId="0" applyFont="1" applyFill="1"/>
    <xf numFmtId="4" fontId="3" fillId="2" borderId="0" xfId="0" applyNumberFormat="1" applyFont="1" applyFill="1" applyAlignment="1"/>
    <xf numFmtId="0" fontId="6" fillId="2" borderId="0" xfId="0" applyFont="1" applyFill="1" applyAlignment="1">
      <alignment horizontal="left"/>
    </xf>
    <xf numFmtId="4" fontId="6" fillId="2" borderId="0" xfId="0" applyNumberFormat="1" applyFont="1" applyFill="1" applyAlignment="1">
      <alignment horizontal="left"/>
    </xf>
    <xf numFmtId="4" fontId="3" fillId="2" borderId="0" xfId="0" applyNumberFormat="1" applyFont="1" applyFill="1"/>
    <xf numFmtId="4" fontId="3" fillId="2" borderId="0" xfId="0" applyNumberFormat="1" applyFont="1" applyFill="1" applyAlignment="1">
      <alignment horizontal="left"/>
    </xf>
    <xf numFmtId="4" fontId="3" fillId="2" borderId="0" xfId="0" applyNumberFormat="1" applyFont="1" applyFill="1" applyAlignment="1">
      <alignment vertical="top"/>
    </xf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4" fontId="6" fillId="3" borderId="4" xfId="0" applyNumberFormat="1" applyFont="1" applyFill="1" applyBorder="1" applyAlignment="1">
      <alignment horizontal="center" vertical="center"/>
    </xf>
    <xf numFmtId="4" fontId="6" fillId="3" borderId="5" xfId="0" applyNumberFormat="1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 vertical="center"/>
    </xf>
    <xf numFmtId="0" fontId="3" fillId="3" borderId="6" xfId="0" quotePrefix="1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4" fontId="3" fillId="3" borderId="0" xfId="0" applyNumberFormat="1" applyFont="1" applyFill="1" applyAlignment="1">
      <alignment horizontal="left"/>
    </xf>
    <xf numFmtId="4" fontId="3" fillId="3" borderId="0" xfId="0" applyNumberFormat="1" applyFont="1" applyFill="1" applyAlignment="1"/>
    <xf numFmtId="2" fontId="3" fillId="3" borderId="0" xfId="0" applyNumberFormat="1" applyFont="1" applyFill="1"/>
    <xf numFmtId="0" fontId="3" fillId="3" borderId="0" xfId="0" applyFont="1" applyFill="1"/>
    <xf numFmtId="0" fontId="3" fillId="3" borderId="7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6" fillId="3" borderId="9" xfId="0" applyFont="1" applyFill="1" applyBorder="1" applyAlignment="1">
      <alignment vertical="top" wrapText="1"/>
    </xf>
    <xf numFmtId="0" fontId="3" fillId="3" borderId="10" xfId="0" applyFont="1" applyFill="1" applyBorder="1" applyAlignment="1">
      <alignment vertical="top" wrapText="1"/>
    </xf>
    <xf numFmtId="0" fontId="3" fillId="3" borderId="11" xfId="0" applyFont="1" applyFill="1" applyBorder="1" applyAlignment="1">
      <alignment horizontal="left" vertical="top" wrapText="1"/>
    </xf>
    <xf numFmtId="0" fontId="3" fillId="3" borderId="12" xfId="0" applyFont="1" applyFill="1" applyBorder="1" applyAlignment="1">
      <alignment horizontal="center"/>
    </xf>
    <xf numFmtId="0" fontId="3" fillId="3" borderId="13" xfId="0" quotePrefix="1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164" fontId="3" fillId="3" borderId="5" xfId="0" applyNumberFormat="1" applyFont="1" applyFill="1" applyBorder="1" applyAlignment="1">
      <alignment horizontal="center"/>
    </xf>
    <xf numFmtId="0" fontId="3" fillId="3" borderId="14" xfId="0" applyFont="1" applyFill="1" applyBorder="1" applyAlignment="1">
      <alignment horizontal="center"/>
    </xf>
    <xf numFmtId="164" fontId="3" fillId="3" borderId="3" xfId="0" applyNumberFormat="1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9" fillId="3" borderId="9" xfId="0" applyFont="1" applyFill="1" applyBorder="1" applyAlignment="1">
      <alignment vertical="top" wrapText="1"/>
    </xf>
    <xf numFmtId="0" fontId="9" fillId="3" borderId="10" xfId="0" applyFont="1" applyFill="1" applyBorder="1" applyAlignment="1">
      <alignment vertical="top" wrapText="1"/>
    </xf>
    <xf numFmtId="0" fontId="3" fillId="3" borderId="15" xfId="0" applyFont="1" applyFill="1" applyBorder="1" applyAlignment="1">
      <alignment vertical="top" wrapText="1"/>
    </xf>
    <xf numFmtId="0" fontId="6" fillId="3" borderId="16" xfId="0" applyFont="1" applyFill="1" applyBorder="1" applyAlignment="1">
      <alignment vertical="top" wrapText="1"/>
    </xf>
    <xf numFmtId="0" fontId="6" fillId="3" borderId="17" xfId="0" applyFont="1" applyFill="1" applyBorder="1" applyAlignment="1">
      <alignment vertical="top" wrapText="1"/>
    </xf>
    <xf numFmtId="0" fontId="3" fillId="3" borderId="18" xfId="0" quotePrefix="1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3" fillId="3" borderId="19" xfId="0" applyFont="1" applyFill="1" applyBorder="1" applyAlignment="1">
      <alignment horizontal="center"/>
    </xf>
    <xf numFmtId="0" fontId="3" fillId="3" borderId="20" xfId="0" applyFont="1" applyFill="1" applyBorder="1" applyAlignment="1">
      <alignment horizontal="center"/>
    </xf>
    <xf numFmtId="4" fontId="6" fillId="3" borderId="21" xfId="0" applyNumberFormat="1" applyFont="1" applyFill="1" applyBorder="1" applyAlignment="1">
      <alignment horizontal="center"/>
    </xf>
    <xf numFmtId="4" fontId="6" fillId="3" borderId="3" xfId="0" applyNumberFormat="1" applyFont="1" applyFill="1" applyBorder="1" applyAlignment="1">
      <alignment horizontal="center"/>
    </xf>
    <xf numFmtId="4" fontId="6" fillId="3" borderId="22" xfId="0" applyNumberFormat="1" applyFont="1" applyFill="1" applyBorder="1" applyAlignment="1">
      <alignment horizontal="center"/>
    </xf>
    <xf numFmtId="4" fontId="6" fillId="3" borderId="17" xfId="0" applyNumberFormat="1" applyFont="1" applyFill="1" applyBorder="1" applyAlignment="1">
      <alignment horizontal="center"/>
    </xf>
    <xf numFmtId="0" fontId="6" fillId="3" borderId="0" xfId="0" applyFont="1" applyFill="1" applyBorder="1" applyAlignment="1">
      <alignment vertical="top" wrapText="1"/>
    </xf>
    <xf numFmtId="0" fontId="3" fillId="3" borderId="23" xfId="0" applyFont="1" applyFill="1" applyBorder="1" applyAlignment="1">
      <alignment vertical="top" wrapText="1"/>
    </xf>
    <xf numFmtId="0" fontId="14" fillId="3" borderId="0" xfId="0" applyFont="1" applyFill="1"/>
    <xf numFmtId="0" fontId="6" fillId="3" borderId="10" xfId="0" applyFont="1" applyFill="1" applyBorder="1" applyAlignment="1">
      <alignment vertical="top" wrapText="1"/>
    </xf>
    <xf numFmtId="0" fontId="3" fillId="3" borderId="24" xfId="0" applyFont="1" applyFill="1" applyBorder="1" applyAlignment="1">
      <alignment horizontal="center"/>
    </xf>
    <xf numFmtId="0" fontId="3" fillId="3" borderId="25" xfId="0" applyFont="1" applyFill="1" applyBorder="1" applyAlignment="1">
      <alignment horizontal="center"/>
    </xf>
    <xf numFmtId="0" fontId="3" fillId="3" borderId="0" xfId="0" applyFont="1" applyFill="1" applyBorder="1"/>
    <xf numFmtId="4" fontId="6" fillId="3" borderId="5" xfId="0" applyNumberFormat="1" applyFont="1" applyFill="1" applyBorder="1" applyAlignment="1">
      <alignment horizontal="center" vertical="center"/>
    </xf>
    <xf numFmtId="0" fontId="3" fillId="3" borderId="26" xfId="0" applyFont="1" applyFill="1" applyBorder="1" applyAlignment="1">
      <alignment horizontal="center" vertical="center"/>
    </xf>
    <xf numFmtId="4" fontId="3" fillId="3" borderId="0" xfId="0" applyNumberFormat="1" applyFont="1" applyFill="1"/>
    <xf numFmtId="0" fontId="3" fillId="3" borderId="27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3" borderId="13" xfId="0" quotePrefix="1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164" fontId="3" fillId="3" borderId="5" xfId="0" applyNumberFormat="1" applyFont="1" applyFill="1" applyBorder="1" applyAlignment="1">
      <alignment horizontal="center" vertical="center"/>
    </xf>
    <xf numFmtId="164" fontId="3" fillId="3" borderId="4" xfId="0" applyNumberFormat="1" applyFont="1" applyFill="1" applyBorder="1" applyAlignment="1">
      <alignment horizontal="center" vertical="center"/>
    </xf>
    <xf numFmtId="0" fontId="3" fillId="3" borderId="32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164" fontId="3" fillId="3" borderId="3" xfId="0" applyNumberFormat="1" applyFont="1" applyFill="1" applyBorder="1" applyAlignment="1">
      <alignment horizontal="center" vertical="center"/>
    </xf>
    <xf numFmtId="4" fontId="6" fillId="3" borderId="28" xfId="0" applyNumberFormat="1" applyFont="1" applyFill="1" applyBorder="1" applyAlignment="1">
      <alignment horizontal="center" vertical="center"/>
    </xf>
    <xf numFmtId="0" fontId="3" fillId="3" borderId="33" xfId="0" applyFont="1" applyFill="1" applyBorder="1" applyAlignment="1">
      <alignment horizontal="center" vertical="center"/>
    </xf>
    <xf numFmtId="0" fontId="3" fillId="3" borderId="34" xfId="0" applyFont="1" applyFill="1" applyBorder="1" applyAlignment="1">
      <alignment horizontal="center" vertical="center"/>
    </xf>
    <xf numFmtId="0" fontId="3" fillId="3" borderId="35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164" fontId="3" fillId="3" borderId="10" xfId="0" applyNumberFormat="1" applyFont="1" applyFill="1" applyBorder="1" applyAlignment="1">
      <alignment horizontal="center" vertical="center"/>
    </xf>
    <xf numFmtId="4" fontId="6" fillId="3" borderId="31" xfId="0" applyNumberFormat="1" applyFont="1" applyFill="1" applyBorder="1" applyAlignment="1">
      <alignment horizontal="center" vertical="center"/>
    </xf>
    <xf numFmtId="4" fontId="6" fillId="3" borderId="20" xfId="0" applyNumberFormat="1" applyFont="1" applyFill="1" applyBorder="1" applyAlignment="1">
      <alignment horizontal="center" vertical="center"/>
    </xf>
    <xf numFmtId="4" fontId="6" fillId="3" borderId="17" xfId="0" applyNumberFormat="1" applyFont="1" applyFill="1" applyBorder="1" applyAlignment="1">
      <alignment horizontal="center" vertical="center"/>
    </xf>
    <xf numFmtId="0" fontId="3" fillId="3" borderId="3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37" xfId="0" quotePrefix="1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164" fontId="3" fillId="3" borderId="8" xfId="0" applyNumberFormat="1" applyFont="1" applyFill="1" applyBorder="1" applyAlignment="1">
      <alignment horizontal="center" vertical="center"/>
    </xf>
    <xf numFmtId="4" fontId="6" fillId="3" borderId="38" xfId="0" applyNumberFormat="1" applyFont="1" applyFill="1" applyBorder="1" applyAlignment="1">
      <alignment horizontal="center" vertical="center"/>
    </xf>
    <xf numFmtId="0" fontId="3" fillId="3" borderId="29" xfId="0" applyFont="1" applyFill="1" applyBorder="1" applyAlignment="1">
      <alignment horizontal="center" vertical="center"/>
    </xf>
    <xf numFmtId="0" fontId="3" fillId="3" borderId="19" xfId="0" applyFont="1" applyFill="1" applyBorder="1" applyAlignment="1">
      <alignment horizontal="center" vertical="center"/>
    </xf>
    <xf numFmtId="0" fontId="3" fillId="3" borderId="30" xfId="0" quotePrefix="1" applyFont="1" applyFill="1" applyBorder="1" applyAlignment="1">
      <alignment horizontal="center" vertical="center"/>
    </xf>
    <xf numFmtId="0" fontId="3" fillId="3" borderId="20" xfId="0" applyFont="1" applyFill="1" applyBorder="1" applyAlignment="1">
      <alignment horizontal="center" vertical="center"/>
    </xf>
    <xf numFmtId="164" fontId="3" fillId="3" borderId="20" xfId="0" applyNumberFormat="1" applyFont="1" applyFill="1" applyBorder="1" applyAlignment="1">
      <alignment horizontal="center" vertical="center"/>
    </xf>
    <xf numFmtId="4" fontId="6" fillId="3" borderId="22" xfId="0" applyNumberFormat="1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4" fontId="6" fillId="3" borderId="3" xfId="0" applyNumberFormat="1" applyFont="1" applyFill="1" applyBorder="1" applyAlignment="1">
      <alignment horizontal="center" vertical="center"/>
    </xf>
    <xf numFmtId="0" fontId="3" fillId="3" borderId="24" xfId="0" applyFont="1" applyFill="1" applyBorder="1" applyAlignment="1">
      <alignment horizontal="center" vertical="center"/>
    </xf>
    <xf numFmtId="0" fontId="3" fillId="3" borderId="32" xfId="0" applyFont="1" applyFill="1" applyBorder="1" applyAlignment="1">
      <alignment horizontal="center"/>
    </xf>
    <xf numFmtId="0" fontId="3" fillId="3" borderId="18" xfId="0" applyFont="1" applyFill="1" applyBorder="1" applyAlignment="1">
      <alignment horizontal="center"/>
    </xf>
    <xf numFmtId="0" fontId="3" fillId="3" borderId="26" xfId="0" applyFont="1" applyFill="1" applyBorder="1" applyAlignment="1">
      <alignment horizontal="center"/>
    </xf>
    <xf numFmtId="0" fontId="3" fillId="3" borderId="36" xfId="0" applyFont="1" applyFill="1" applyBorder="1" applyAlignment="1">
      <alignment horizontal="center"/>
    </xf>
    <xf numFmtId="0" fontId="3" fillId="3" borderId="37" xfId="0" quotePrefix="1" applyFont="1" applyFill="1" applyBorder="1" applyAlignment="1">
      <alignment horizontal="center"/>
    </xf>
    <xf numFmtId="164" fontId="3" fillId="3" borderId="8" xfId="0" applyNumberFormat="1" applyFont="1" applyFill="1" applyBorder="1" applyAlignment="1">
      <alignment horizontal="center"/>
    </xf>
    <xf numFmtId="4" fontId="6" fillId="3" borderId="28" xfId="0" applyNumberFormat="1" applyFont="1" applyFill="1" applyBorder="1" applyAlignment="1">
      <alignment horizontal="center"/>
    </xf>
    <xf numFmtId="0" fontId="3" fillId="3" borderId="16" xfId="0" applyFont="1" applyFill="1" applyBorder="1"/>
    <xf numFmtId="0" fontId="3" fillId="3" borderId="17" xfId="0" applyFont="1" applyFill="1" applyBorder="1"/>
    <xf numFmtId="0" fontId="3" fillId="3" borderId="22" xfId="0" applyFont="1" applyFill="1" applyBorder="1" applyAlignment="1">
      <alignment horizontal="center" vertical="center"/>
    </xf>
    <xf numFmtId="0" fontId="3" fillId="3" borderId="28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4" fontId="6" fillId="3" borderId="21" xfId="0" applyNumberFormat="1" applyFont="1" applyFill="1" applyBorder="1" applyAlignment="1">
      <alignment horizontal="center" vertical="center"/>
    </xf>
    <xf numFmtId="4" fontId="6" fillId="3" borderId="8" xfId="0" applyNumberFormat="1" applyFont="1" applyFill="1" applyBorder="1" applyAlignment="1">
      <alignment horizontal="center" vertical="center"/>
    </xf>
    <xf numFmtId="4" fontId="8" fillId="3" borderId="3" xfId="0" applyNumberFormat="1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vertical="top" wrapText="1"/>
    </xf>
    <xf numFmtId="0" fontId="10" fillId="3" borderId="0" xfId="0" applyFont="1" applyFill="1"/>
    <xf numFmtId="0" fontId="3" fillId="3" borderId="9" xfId="0" applyFont="1" applyFill="1" applyBorder="1" applyAlignment="1">
      <alignment vertical="top" wrapText="1"/>
    </xf>
    <xf numFmtId="0" fontId="3" fillId="3" borderId="39" xfId="0" applyFont="1" applyFill="1" applyBorder="1" applyAlignment="1">
      <alignment horizontal="center" vertical="center"/>
    </xf>
    <xf numFmtId="0" fontId="3" fillId="3" borderId="40" xfId="0" applyFont="1" applyFill="1" applyBorder="1" applyAlignment="1">
      <alignment horizontal="center" vertical="center"/>
    </xf>
    <xf numFmtId="0" fontId="3" fillId="3" borderId="41" xfId="0" quotePrefix="1" applyFont="1" applyFill="1" applyBorder="1" applyAlignment="1">
      <alignment horizontal="center" vertical="center"/>
    </xf>
    <xf numFmtId="0" fontId="3" fillId="3" borderId="23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4" fillId="3" borderId="0" xfId="0" applyFont="1" applyFill="1" applyAlignment="1">
      <alignment horizontal="center" vertical="center" wrapText="1"/>
    </xf>
    <xf numFmtId="0" fontId="4" fillId="3" borderId="0" xfId="0" applyFont="1" applyFill="1" applyAlignment="1">
      <alignment wrapText="1"/>
    </xf>
    <xf numFmtId="0" fontId="3" fillId="3" borderId="42" xfId="0" applyFont="1" applyFill="1" applyBorder="1" applyAlignment="1">
      <alignment horizontal="center" vertical="center" wrapText="1"/>
    </xf>
    <xf numFmtId="0" fontId="3" fillId="3" borderId="43" xfId="0" applyFont="1" applyFill="1" applyBorder="1" applyAlignment="1">
      <alignment horizontal="center" vertical="center" wrapText="1"/>
    </xf>
    <xf numFmtId="0" fontId="3" fillId="3" borderId="44" xfId="0" applyFont="1" applyFill="1" applyBorder="1" applyAlignment="1">
      <alignment horizontal="center" vertical="center" wrapText="1"/>
    </xf>
    <xf numFmtId="4" fontId="6" fillId="3" borderId="45" xfId="0" applyNumberFormat="1" applyFont="1" applyFill="1" applyBorder="1" applyAlignment="1">
      <alignment horizontal="center" vertical="center" wrapText="1"/>
    </xf>
    <xf numFmtId="4" fontId="6" fillId="3" borderId="1" xfId="0" applyNumberFormat="1" applyFont="1" applyFill="1" applyBorder="1" applyAlignment="1">
      <alignment horizontal="center" vertical="center" wrapText="1"/>
    </xf>
    <xf numFmtId="0" fontId="3" fillId="3" borderId="46" xfId="0" applyFont="1" applyFill="1" applyBorder="1" applyAlignment="1">
      <alignment horizontal="center" vertical="center"/>
    </xf>
    <xf numFmtId="0" fontId="3" fillId="3" borderId="38" xfId="0" applyFont="1" applyFill="1" applyBorder="1" applyAlignment="1">
      <alignment horizontal="center" vertical="center"/>
    </xf>
    <xf numFmtId="0" fontId="3" fillId="3" borderId="47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/>
    </xf>
    <xf numFmtId="0" fontId="6" fillId="3" borderId="0" xfId="0" applyFont="1" applyFill="1" applyAlignment="1">
      <alignment horizontal="left"/>
    </xf>
    <xf numFmtId="4" fontId="6" fillId="3" borderId="0" xfId="0" applyNumberFormat="1" applyFont="1" applyFill="1" applyAlignment="1">
      <alignment horizontal="left"/>
    </xf>
    <xf numFmtId="4" fontId="3" fillId="3" borderId="0" xfId="0" applyNumberFormat="1" applyFont="1" applyFill="1" applyAlignment="1">
      <alignment vertical="top"/>
    </xf>
    <xf numFmtId="0" fontId="0" fillId="3" borderId="9" xfId="0" applyFont="1" applyFill="1" applyBorder="1" applyAlignment="1">
      <alignment vertical="top" wrapText="1"/>
    </xf>
    <xf numFmtId="0" fontId="0" fillId="3" borderId="10" xfId="0" applyFont="1" applyFill="1" applyBorder="1" applyAlignment="1">
      <alignment vertical="top" wrapText="1"/>
    </xf>
    <xf numFmtId="0" fontId="4" fillId="3" borderId="0" xfId="0" applyFont="1" applyFill="1" applyBorder="1" applyAlignment="1">
      <alignment wrapText="1"/>
    </xf>
    <xf numFmtId="0" fontId="15" fillId="3" borderId="0" xfId="0" applyFont="1" applyFill="1" applyAlignment="1">
      <alignment wrapText="1"/>
    </xf>
    <xf numFmtId="0" fontId="10" fillId="3" borderId="0" xfId="0" applyFont="1" applyFill="1" applyBorder="1"/>
    <xf numFmtId="4" fontId="8" fillId="3" borderId="5" xfId="0" applyNumberFormat="1" applyFont="1" applyFill="1" applyBorder="1" applyAlignment="1">
      <alignment horizontal="center" vertical="center"/>
    </xf>
    <xf numFmtId="0" fontId="10" fillId="3" borderId="10" xfId="0" applyFont="1" applyFill="1" applyBorder="1"/>
    <xf numFmtId="0" fontId="3" fillId="3" borderId="9" xfId="0" applyFont="1" applyFill="1" applyBorder="1"/>
    <xf numFmtId="0" fontId="3" fillId="3" borderId="0" xfId="0" applyFont="1" applyFill="1" applyAlignment="1">
      <alignment horizontal="left"/>
    </xf>
    <xf numFmtId="2" fontId="4" fillId="3" borderId="0" xfId="0" applyNumberFormat="1" applyFont="1" applyFill="1" applyAlignment="1">
      <alignment wrapText="1"/>
    </xf>
    <xf numFmtId="0" fontId="3" fillId="3" borderId="52" xfId="0" applyFont="1" applyFill="1" applyBorder="1" applyAlignment="1">
      <alignment horizontal="center" vertical="center"/>
    </xf>
    <xf numFmtId="0" fontId="3" fillId="3" borderId="18" xfId="0" quotePrefix="1" applyFont="1" applyFill="1" applyBorder="1" applyAlignment="1">
      <alignment horizontal="center" vertical="center"/>
    </xf>
    <xf numFmtId="0" fontId="3" fillId="3" borderId="25" xfId="0" applyFont="1" applyFill="1" applyBorder="1" applyAlignment="1">
      <alignment horizontal="center" vertical="center"/>
    </xf>
    <xf numFmtId="0" fontId="3" fillId="3" borderId="53" xfId="0" applyFont="1" applyFill="1" applyBorder="1" applyAlignment="1">
      <alignment horizontal="center" vertical="center"/>
    </xf>
    <xf numFmtId="4" fontId="3" fillId="3" borderId="0" xfId="0" applyNumberFormat="1" applyFont="1" applyFill="1" applyAlignment="1">
      <alignment horizontal="center"/>
    </xf>
    <xf numFmtId="0" fontId="5" fillId="3" borderId="0" xfId="0" applyFont="1" applyFill="1" applyAlignment="1">
      <alignment horizontal="center"/>
    </xf>
    <xf numFmtId="4" fontId="0" fillId="3" borderId="0" xfId="0" applyNumberFormat="1" applyFont="1" applyFill="1" applyBorder="1" applyAlignment="1">
      <alignment horizontal="center" vertical="center" wrapText="1"/>
    </xf>
    <xf numFmtId="0" fontId="16" fillId="3" borderId="0" xfId="0" applyFont="1" applyFill="1" applyBorder="1" applyAlignment="1">
      <alignment horizontal="center" vertical="center" wrapText="1"/>
    </xf>
    <xf numFmtId="0" fontId="3" fillId="3" borderId="27" xfId="0" applyFont="1" applyFill="1" applyBorder="1" applyAlignment="1">
      <alignment horizontal="center"/>
    </xf>
    <xf numFmtId="0" fontId="3" fillId="3" borderId="13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4" fontId="6" fillId="3" borderId="4" xfId="0" applyNumberFormat="1" applyFont="1" applyFill="1" applyBorder="1" applyAlignment="1">
      <alignment horizontal="center"/>
    </xf>
    <xf numFmtId="0" fontId="3" fillId="3" borderId="29" xfId="0" applyFont="1" applyFill="1" applyBorder="1" applyAlignment="1">
      <alignment horizontal="center"/>
    </xf>
    <xf numFmtId="0" fontId="3" fillId="3" borderId="30" xfId="0" applyFont="1" applyFill="1" applyBorder="1" applyAlignment="1">
      <alignment horizontal="center"/>
    </xf>
    <xf numFmtId="164" fontId="3" fillId="3" borderId="20" xfId="0" applyNumberFormat="1" applyFont="1" applyFill="1" applyBorder="1" applyAlignment="1">
      <alignment horizontal="center"/>
    </xf>
    <xf numFmtId="4" fontId="6" fillId="3" borderId="20" xfId="0" applyNumberFormat="1" applyFont="1" applyFill="1" applyBorder="1" applyAlignment="1">
      <alignment horizontal="center"/>
    </xf>
    <xf numFmtId="4" fontId="17" fillId="3" borderId="0" xfId="0" applyNumberFormat="1" applyFont="1" applyFill="1" applyAlignment="1">
      <alignment horizontal="left"/>
    </xf>
    <xf numFmtId="4" fontId="18" fillId="3" borderId="0" xfId="0" applyNumberFormat="1" applyFont="1" applyFill="1" applyAlignment="1">
      <alignment horizontal="left"/>
    </xf>
    <xf numFmtId="4" fontId="3" fillId="3" borderId="0" xfId="0" applyNumberFormat="1" applyFont="1" applyFill="1" applyAlignment="1">
      <alignment horizontal="left" vertical="top"/>
    </xf>
    <xf numFmtId="2" fontId="3" fillId="3" borderId="0" xfId="0" applyNumberFormat="1" applyFont="1" applyFill="1" applyAlignment="1">
      <alignment vertical="top"/>
    </xf>
    <xf numFmtId="0" fontId="3" fillId="3" borderId="0" xfId="0" applyFont="1" applyFill="1" applyAlignment="1">
      <alignment vertical="top"/>
    </xf>
    <xf numFmtId="4" fontId="18" fillId="3" borderId="0" xfId="0" applyNumberFormat="1" applyFont="1" applyFill="1" applyAlignment="1">
      <alignment vertical="top"/>
    </xf>
    <xf numFmtId="4" fontId="18" fillId="3" borderId="0" xfId="0" applyNumberFormat="1" applyFont="1" applyFill="1" applyAlignment="1"/>
    <xf numFmtId="4" fontId="4" fillId="3" borderId="0" xfId="0" applyNumberFormat="1" applyFont="1" applyFill="1" applyAlignment="1">
      <alignment horizontal="center" wrapText="1"/>
    </xf>
    <xf numFmtId="4" fontId="6" fillId="3" borderId="0" xfId="0" applyNumberFormat="1" applyFont="1" applyFill="1" applyAlignment="1">
      <alignment horizontal="center"/>
    </xf>
    <xf numFmtId="4" fontId="3" fillId="3" borderId="0" xfId="0" applyNumberFormat="1" applyFont="1" applyFill="1" applyAlignment="1">
      <alignment horizontal="center" vertical="top"/>
    </xf>
    <xf numFmtId="0" fontId="3" fillId="3" borderId="6" xfId="0" quotePrefix="1" applyFont="1" applyFill="1" applyBorder="1" applyAlignment="1">
      <alignment horizontal="center"/>
    </xf>
    <xf numFmtId="0" fontId="3" fillId="3" borderId="9" xfId="0" applyFont="1" applyFill="1" applyBorder="1" applyAlignment="1">
      <alignment vertical="top" wrapText="1"/>
    </xf>
    <xf numFmtId="0" fontId="3" fillId="3" borderId="9" xfId="0" applyFont="1" applyFill="1" applyBorder="1" applyAlignment="1">
      <alignment vertical="top" wrapText="1"/>
    </xf>
    <xf numFmtId="0" fontId="3" fillId="3" borderId="0" xfId="0" applyFont="1" applyFill="1" applyBorder="1" applyAlignment="1">
      <alignment horizontal="center"/>
    </xf>
    <xf numFmtId="0" fontId="6" fillId="3" borderId="0" xfId="0" applyFont="1" applyFill="1" applyBorder="1" applyAlignment="1">
      <alignment horizontal="center"/>
    </xf>
    <xf numFmtId="0" fontId="3" fillId="3" borderId="9" xfId="0" applyFont="1" applyFill="1" applyBorder="1" applyAlignment="1">
      <alignment vertical="top" wrapText="1"/>
    </xf>
    <xf numFmtId="164" fontId="3" fillId="3" borderId="23" xfId="0" applyNumberFormat="1" applyFont="1" applyFill="1" applyBorder="1" applyAlignment="1">
      <alignment horizontal="center"/>
    </xf>
    <xf numFmtId="164" fontId="3" fillId="3" borderId="10" xfId="0" applyNumberFormat="1" applyFont="1" applyFill="1" applyBorder="1" applyAlignment="1">
      <alignment horizontal="center"/>
    </xf>
    <xf numFmtId="4" fontId="6" fillId="3" borderId="10" xfId="0" applyNumberFormat="1" applyFont="1" applyFill="1" applyBorder="1" applyAlignment="1">
      <alignment horizontal="center"/>
    </xf>
    <xf numFmtId="0" fontId="3" fillId="3" borderId="41" xfId="0" quotePrefix="1" applyFont="1" applyFill="1" applyBorder="1" applyAlignment="1">
      <alignment horizontal="center"/>
    </xf>
    <xf numFmtId="0" fontId="3" fillId="3" borderId="35" xfId="0" quotePrefix="1" applyFont="1" applyFill="1" applyBorder="1" applyAlignment="1">
      <alignment horizontal="center"/>
    </xf>
    <xf numFmtId="0" fontId="3" fillId="3" borderId="40" xfId="0" applyFont="1" applyFill="1" applyBorder="1" applyAlignment="1">
      <alignment horizontal="center"/>
    </xf>
    <xf numFmtId="0" fontId="27" fillId="4" borderId="0" xfId="2" applyFont="1" applyFill="1" applyBorder="1" applyAlignment="1">
      <alignment horizontal="center" vertical="center"/>
    </xf>
    <xf numFmtId="9" fontId="27" fillId="4" borderId="59" xfId="2" applyNumberFormat="1" applyFont="1" applyFill="1" applyBorder="1" applyAlignment="1" applyProtection="1">
      <alignment horizontal="center" vertical="center"/>
      <protection locked="0"/>
    </xf>
    <xf numFmtId="4" fontId="4" fillId="3" borderId="0" xfId="0" applyNumberFormat="1" applyFont="1" applyFill="1" applyBorder="1" applyAlignment="1">
      <alignment horizontal="center" vertical="center" wrapText="1"/>
    </xf>
    <xf numFmtId="0" fontId="10" fillId="3" borderId="50" xfId="0" applyFont="1" applyFill="1" applyBorder="1"/>
    <xf numFmtId="4" fontId="8" fillId="3" borderId="10" xfId="0" applyNumberFormat="1" applyFont="1" applyFill="1" applyBorder="1" applyAlignment="1">
      <alignment horizontal="center" vertical="center"/>
    </xf>
    <xf numFmtId="9" fontId="27" fillId="3" borderId="0" xfId="2" applyNumberFormat="1" applyFont="1" applyFill="1" applyBorder="1" applyAlignment="1" applyProtection="1">
      <alignment horizontal="center" vertical="center"/>
      <protection locked="0"/>
    </xf>
    <xf numFmtId="0" fontId="27" fillId="3" borderId="0" xfId="2" applyFont="1" applyFill="1" applyBorder="1" applyAlignment="1">
      <alignment horizontal="center" vertical="center"/>
    </xf>
    <xf numFmtId="9" fontId="27" fillId="3" borderId="59" xfId="2" applyNumberFormat="1" applyFont="1" applyFill="1" applyBorder="1" applyAlignment="1" applyProtection="1">
      <alignment horizontal="center" vertical="center"/>
      <protection locked="0"/>
    </xf>
    <xf numFmtId="0" fontId="27" fillId="3" borderId="0" xfId="0" applyFont="1" applyFill="1" applyBorder="1" applyAlignment="1">
      <alignment horizontal="center"/>
    </xf>
    <xf numFmtId="0" fontId="28" fillId="3" borderId="0" xfId="0" applyFont="1" applyFill="1" applyBorder="1" applyAlignment="1">
      <alignment horizontal="center"/>
    </xf>
    <xf numFmtId="2" fontId="28" fillId="3" borderId="0" xfId="0" applyNumberFormat="1" applyFont="1" applyFill="1"/>
    <xf numFmtId="0" fontId="28" fillId="3" borderId="0" xfId="0" applyFont="1" applyFill="1"/>
    <xf numFmtId="0" fontId="3" fillId="3" borderId="52" xfId="0" applyFont="1" applyFill="1" applyBorder="1" applyAlignment="1">
      <alignment horizontal="center"/>
    </xf>
    <xf numFmtId="0" fontId="3" fillId="3" borderId="30" xfId="0" quotePrefix="1" applyFont="1" applyFill="1" applyBorder="1" applyAlignment="1">
      <alignment horizontal="center"/>
    </xf>
    <xf numFmtId="4" fontId="6" fillId="3" borderId="31" xfId="0" applyNumberFormat="1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6" fillId="3" borderId="0" xfId="0" applyFont="1" applyFill="1" applyBorder="1" applyAlignment="1">
      <alignment horizontal="center"/>
    </xf>
    <xf numFmtId="0" fontId="6" fillId="3" borderId="0" xfId="0" applyFont="1" applyFill="1" applyBorder="1" applyAlignment="1">
      <alignment horizontal="left" vertical="top" wrapText="1"/>
    </xf>
    <xf numFmtId="0" fontId="8" fillId="3" borderId="16" xfId="0" applyFont="1" applyFill="1" applyBorder="1" applyAlignment="1">
      <alignment horizontal="left" vertical="top" wrapText="1"/>
    </xf>
    <xf numFmtId="0" fontId="0" fillId="3" borderId="0" xfId="0" applyFont="1" applyFill="1" applyBorder="1" applyAlignment="1">
      <alignment horizontal="left" vertical="top" wrapText="1"/>
    </xf>
    <xf numFmtId="0" fontId="0" fillId="3" borderId="16" xfId="0" applyFont="1" applyFill="1" applyBorder="1" applyAlignment="1">
      <alignment horizontal="left" vertical="top" wrapText="1"/>
    </xf>
    <xf numFmtId="0" fontId="8" fillId="3" borderId="0" xfId="0" applyFont="1" applyFill="1" applyBorder="1" applyAlignment="1">
      <alignment horizontal="left" vertical="top" wrapText="1"/>
    </xf>
    <xf numFmtId="0" fontId="3" fillId="3" borderId="9" xfId="0" applyFont="1" applyFill="1" applyBorder="1" applyAlignment="1">
      <alignment vertical="top" wrapText="1"/>
    </xf>
    <xf numFmtId="0" fontId="3" fillId="3" borderId="10" xfId="0" applyFont="1" applyFill="1" applyBorder="1"/>
    <xf numFmtId="4" fontId="6" fillId="5" borderId="3" xfId="0" applyNumberFormat="1" applyFont="1" applyFill="1" applyBorder="1" applyAlignment="1">
      <alignment horizontal="center"/>
    </xf>
    <xf numFmtId="4" fontId="6" fillId="5" borderId="10" xfId="0" applyNumberFormat="1" applyFont="1" applyFill="1" applyBorder="1" applyAlignment="1">
      <alignment horizontal="center"/>
    </xf>
    <xf numFmtId="0" fontId="3" fillId="3" borderId="9" xfId="0" applyFont="1" applyFill="1" applyBorder="1" applyAlignment="1"/>
    <xf numFmtId="0" fontId="3" fillId="3" borderId="10" xfId="0" applyFont="1" applyFill="1" applyBorder="1" applyAlignment="1"/>
    <xf numFmtId="4" fontId="6" fillId="3" borderId="10" xfId="0" applyNumberFormat="1" applyFont="1" applyFill="1" applyBorder="1" applyAlignment="1">
      <alignment horizontal="center"/>
    </xf>
    <xf numFmtId="0" fontId="3" fillId="3" borderId="35" xfId="0" quotePrefix="1" applyFont="1" applyFill="1" applyBorder="1" applyAlignment="1">
      <alignment horizontal="center"/>
    </xf>
    <xf numFmtId="0" fontId="3" fillId="3" borderId="9" xfId="0" applyFont="1" applyFill="1" applyBorder="1" applyAlignment="1">
      <alignment vertical="top" wrapText="1"/>
    </xf>
    <xf numFmtId="164" fontId="3" fillId="3" borderId="0" xfId="0" applyNumberFormat="1" applyFont="1" applyFill="1"/>
    <xf numFmtId="0" fontId="3" fillId="3" borderId="9" xfId="0" applyFont="1" applyFill="1" applyBorder="1" applyAlignment="1">
      <alignment vertical="top" wrapText="1"/>
    </xf>
    <xf numFmtId="2" fontId="29" fillId="3" borderId="0" xfId="0" applyNumberFormat="1" applyFont="1" applyFill="1" applyAlignment="1">
      <alignment wrapText="1"/>
    </xf>
    <xf numFmtId="4" fontId="6" fillId="3" borderId="45" xfId="0" applyNumberFormat="1" applyFont="1" applyFill="1" applyBorder="1" applyAlignment="1">
      <alignment horizontal="center" vertical="center"/>
    </xf>
    <xf numFmtId="4" fontId="6" fillId="3" borderId="1" xfId="0" applyNumberFormat="1" applyFont="1" applyFill="1" applyBorder="1" applyAlignment="1">
      <alignment horizontal="center" vertical="center"/>
    </xf>
    <xf numFmtId="0" fontId="0" fillId="3" borderId="0" xfId="0" applyFill="1"/>
    <xf numFmtId="0" fontId="10" fillId="3" borderId="0" xfId="8" applyFont="1" applyFill="1" applyBorder="1" applyAlignment="1">
      <alignment horizontal="center" vertical="top"/>
    </xf>
    <xf numFmtId="0" fontId="10" fillId="3" borderId="0" xfId="8" applyFont="1" applyFill="1" applyBorder="1" applyAlignment="1">
      <alignment vertical="top"/>
    </xf>
    <xf numFmtId="0" fontId="10" fillId="3" borderId="0" xfId="7" applyNumberFormat="1" applyFont="1" applyFill="1" applyBorder="1" applyAlignment="1" applyProtection="1">
      <alignment vertical="top"/>
    </xf>
    <xf numFmtId="0" fontId="6" fillId="2" borderId="0" xfId="5" applyFont="1" applyFill="1" applyAlignment="1">
      <alignment horizontal="left"/>
    </xf>
    <xf numFmtId="4" fontId="6" fillId="2" borderId="0" xfId="5" applyNumberFormat="1" applyFont="1" applyFill="1" applyAlignment="1">
      <alignment horizontal="left"/>
    </xf>
    <xf numFmtId="0" fontId="3" fillId="2" borderId="0" xfId="5" applyFont="1" applyFill="1"/>
    <xf numFmtId="0" fontId="6" fillId="3" borderId="0" xfId="0" applyFont="1" applyFill="1" applyBorder="1" applyAlignment="1"/>
    <xf numFmtId="0" fontId="3" fillId="3" borderId="0" xfId="0" applyFont="1" applyFill="1" applyBorder="1" applyAlignment="1"/>
    <xf numFmtId="0" fontId="6" fillId="3" borderId="50" xfId="0" applyFont="1" applyFill="1" applyBorder="1" applyAlignment="1">
      <alignment horizontal="center"/>
    </xf>
    <xf numFmtId="0" fontId="6" fillId="3" borderId="1" xfId="0" applyFont="1" applyFill="1" applyBorder="1" applyAlignment="1">
      <alignment vertical="center" wrapText="1"/>
    </xf>
    <xf numFmtId="0" fontId="16" fillId="3" borderId="40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vertical="center" wrapText="1"/>
    </xf>
    <xf numFmtId="0" fontId="3" fillId="3" borderId="12" xfId="0" quotePrefix="1" applyFont="1" applyFill="1" applyBorder="1" applyAlignment="1">
      <alignment horizontal="center" vertical="center"/>
    </xf>
    <xf numFmtId="1" fontId="3" fillId="3" borderId="13" xfId="0" applyNumberFormat="1" applyFont="1" applyFill="1" applyBorder="1" applyAlignment="1">
      <alignment horizontal="center" vertical="center"/>
    </xf>
    <xf numFmtId="1" fontId="3" fillId="3" borderId="5" xfId="0" applyNumberFormat="1" applyFont="1" applyFill="1" applyBorder="1" applyAlignment="1">
      <alignment horizontal="center" vertical="center"/>
    </xf>
    <xf numFmtId="0" fontId="3" fillId="3" borderId="2" xfId="0" quotePrefix="1" applyFont="1" applyFill="1" applyBorder="1" applyAlignment="1">
      <alignment horizontal="center" vertical="center"/>
    </xf>
    <xf numFmtId="1" fontId="3" fillId="3" borderId="6" xfId="0" applyNumberFormat="1" applyFont="1" applyFill="1" applyBorder="1" applyAlignment="1">
      <alignment horizontal="center" vertical="center"/>
    </xf>
    <xf numFmtId="1" fontId="3" fillId="3" borderId="4" xfId="0" applyNumberFormat="1" applyFont="1" applyFill="1" applyBorder="1" applyAlignment="1">
      <alignment horizontal="center" vertical="center"/>
    </xf>
    <xf numFmtId="0" fontId="3" fillId="3" borderId="7" xfId="0" quotePrefix="1" applyFont="1" applyFill="1" applyBorder="1" applyAlignment="1">
      <alignment horizontal="center" vertical="center"/>
    </xf>
    <xf numFmtId="1" fontId="3" fillId="3" borderId="37" xfId="0" applyNumberFormat="1" applyFont="1" applyFill="1" applyBorder="1" applyAlignment="1">
      <alignment horizontal="center" vertical="center"/>
    </xf>
    <xf numFmtId="1" fontId="3" fillId="3" borderId="8" xfId="0" applyNumberFormat="1" applyFont="1" applyFill="1" applyBorder="1" applyAlignment="1">
      <alignment horizontal="center" vertical="center"/>
    </xf>
    <xf numFmtId="0" fontId="9" fillId="3" borderId="45" xfId="0" applyFont="1" applyFill="1" applyBorder="1" applyAlignment="1">
      <alignment horizontal="left" vertical="top" wrapText="1"/>
    </xf>
    <xf numFmtId="0" fontId="9" fillId="3" borderId="54" xfId="0" applyFont="1" applyFill="1" applyBorder="1" applyAlignment="1">
      <alignment horizontal="left" vertical="top" wrapText="1"/>
    </xf>
    <xf numFmtId="0" fontId="3" fillId="3" borderId="19" xfId="0" quotePrefix="1" applyFont="1" applyFill="1" applyBorder="1" applyAlignment="1">
      <alignment horizontal="center" vertical="center"/>
    </xf>
    <xf numFmtId="1" fontId="3" fillId="3" borderId="30" xfId="0" applyNumberFormat="1" applyFont="1" applyFill="1" applyBorder="1" applyAlignment="1">
      <alignment horizontal="center" vertical="center"/>
    </xf>
    <xf numFmtId="1" fontId="3" fillId="3" borderId="20" xfId="0" applyNumberFormat="1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0" xfId="0" quotePrefix="1" applyFont="1" applyFill="1" applyBorder="1" applyAlignment="1">
      <alignment horizontal="center" vertical="center"/>
    </xf>
    <xf numFmtId="1" fontId="3" fillId="3" borderId="0" xfId="0" applyNumberFormat="1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/>
    </xf>
    <xf numFmtId="0" fontId="5" fillId="3" borderId="0" xfId="0" applyFont="1" applyFill="1" applyBorder="1" applyAlignment="1">
      <alignment horizontal="center"/>
    </xf>
    <xf numFmtId="0" fontId="6" fillId="3" borderId="0" xfId="0" applyFont="1" applyFill="1" applyBorder="1" applyAlignment="1">
      <alignment horizontal="center"/>
    </xf>
    <xf numFmtId="4" fontId="3" fillId="3" borderId="0" xfId="0" applyNumberFormat="1" applyFont="1" applyFill="1" applyAlignment="1">
      <alignment horizontal="left" vertical="top" wrapText="1"/>
    </xf>
    <xf numFmtId="0" fontId="4" fillId="3" borderId="0" xfId="0" applyFont="1" applyFill="1" applyBorder="1" applyAlignment="1">
      <alignment horizontal="center" vertical="center" wrapText="1"/>
    </xf>
    <xf numFmtId="0" fontId="9" fillId="3" borderId="0" xfId="0" applyFont="1" applyFill="1" applyBorder="1" applyAlignment="1">
      <alignment horizontal="left" vertical="top" wrapText="1"/>
    </xf>
    <xf numFmtId="0" fontId="9" fillId="3" borderId="0" xfId="0" applyFont="1" applyFill="1" applyBorder="1" applyAlignment="1">
      <alignment vertical="top" wrapText="1"/>
    </xf>
    <xf numFmtId="164" fontId="3" fillId="3" borderId="0" xfId="0" applyNumberFormat="1" applyFont="1" applyFill="1" applyBorder="1" applyAlignment="1">
      <alignment horizontal="center" vertical="center"/>
    </xf>
    <xf numFmtId="4" fontId="6" fillId="3" borderId="0" xfId="0" applyNumberFormat="1" applyFont="1" applyFill="1" applyBorder="1" applyAlignment="1">
      <alignment horizontal="center" vertical="center"/>
    </xf>
    <xf numFmtId="0" fontId="30" fillId="2" borderId="0" xfId="10" applyFill="1"/>
    <xf numFmtId="0" fontId="8" fillId="3" borderId="50" xfId="10" applyFont="1" applyFill="1" applyBorder="1" applyAlignment="1">
      <alignment horizontal="center" vertical="center"/>
    </xf>
    <xf numFmtId="2" fontId="6" fillId="3" borderId="23" xfId="8" applyNumberFormat="1" applyFont="1" applyFill="1" applyBorder="1" applyAlignment="1">
      <alignment horizontal="center" wrapText="1"/>
    </xf>
    <xf numFmtId="2" fontId="6" fillId="3" borderId="15" xfId="8" applyNumberFormat="1" applyFont="1" applyFill="1" applyBorder="1" applyAlignment="1">
      <alignment horizontal="center"/>
    </xf>
    <xf numFmtId="2" fontId="6" fillId="3" borderId="49" xfId="8" applyNumberFormat="1" applyFont="1" applyFill="1" applyBorder="1" applyAlignment="1">
      <alignment horizontal="center"/>
    </xf>
    <xf numFmtId="0" fontId="6" fillId="3" borderId="9" xfId="8" applyFont="1" applyFill="1" applyBorder="1" applyAlignment="1">
      <alignment horizontal="center" vertical="center" wrapText="1"/>
    </xf>
    <xf numFmtId="2" fontId="6" fillId="3" borderId="16" xfId="8" applyNumberFormat="1" applyFont="1" applyFill="1" applyBorder="1" applyAlignment="1">
      <alignment horizontal="center" vertical="center"/>
    </xf>
    <xf numFmtId="2" fontId="6" fillId="3" borderId="11" xfId="8" applyNumberFormat="1" applyFont="1" applyFill="1" applyBorder="1" applyAlignment="1">
      <alignment horizontal="center" vertical="center"/>
    </xf>
    <xf numFmtId="0" fontId="6" fillId="3" borderId="10" xfId="8" applyFont="1" applyFill="1" applyBorder="1" applyAlignment="1">
      <alignment horizontal="center" vertical="top" wrapText="1"/>
    </xf>
    <xf numFmtId="2" fontId="6" fillId="3" borderId="17" xfId="8" applyNumberFormat="1" applyFont="1" applyFill="1" applyBorder="1" applyAlignment="1">
      <alignment horizontal="center" vertical="top"/>
    </xf>
    <xf numFmtId="2" fontId="6" fillId="3" borderId="51" xfId="8" applyNumberFormat="1" applyFont="1" applyFill="1" applyBorder="1" applyAlignment="1">
      <alignment horizontal="center" vertical="top"/>
    </xf>
    <xf numFmtId="0" fontId="10" fillId="3" borderId="0" xfId="10" applyFont="1" applyFill="1" applyBorder="1" applyAlignment="1">
      <alignment vertical="top"/>
    </xf>
    <xf numFmtId="2" fontId="10" fillId="3" borderId="0" xfId="10" applyNumberFormat="1" applyFont="1" applyFill="1" applyBorder="1" applyAlignment="1">
      <alignment horizontal="center" vertical="top"/>
    </xf>
    <xf numFmtId="1" fontId="10" fillId="3" borderId="0" xfId="10" applyNumberFormat="1" applyFont="1" applyFill="1" applyBorder="1" applyAlignment="1">
      <alignment horizontal="center" vertical="top"/>
    </xf>
    <xf numFmtId="166" fontId="3" fillId="3" borderId="0" xfId="10" applyNumberFormat="1" applyFont="1" applyFill="1" applyBorder="1" applyAlignment="1">
      <alignment horizontal="center" vertical="top"/>
    </xf>
    <xf numFmtId="2" fontId="10" fillId="3" borderId="16" xfId="10" applyNumberFormat="1" applyFont="1" applyFill="1" applyBorder="1" applyAlignment="1">
      <alignment horizontal="center" vertical="top"/>
    </xf>
    <xf numFmtId="0" fontId="38" fillId="3" borderId="0" xfId="16" applyFont="1" applyFill="1" applyBorder="1" applyAlignment="1">
      <alignment vertical="top" wrapText="1"/>
    </xf>
    <xf numFmtId="0" fontId="19" fillId="0" borderId="0" xfId="16" applyFont="1" applyFill="1" applyBorder="1" applyAlignment="1">
      <alignment horizontal="center" vertical="top" wrapText="1"/>
    </xf>
    <xf numFmtId="0" fontId="40" fillId="3" borderId="0" xfId="16" applyFont="1" applyFill="1" applyBorder="1" applyAlignment="1">
      <alignment horizontal="center" vertical="top"/>
    </xf>
    <xf numFmtId="49" fontId="42" fillId="3" borderId="0" xfId="16" applyNumberFormat="1" applyFont="1" applyFill="1" applyBorder="1" applyAlignment="1" applyProtection="1">
      <alignment vertical="center" wrapText="1"/>
      <protection locked="0"/>
    </xf>
    <xf numFmtId="0" fontId="14" fillId="2" borderId="0" xfId="8" applyFont="1" applyFill="1" applyBorder="1" applyAlignment="1">
      <alignment horizontal="center" vertical="center" wrapText="1"/>
    </xf>
    <xf numFmtId="0" fontId="38" fillId="3" borderId="0" xfId="0" quotePrefix="1" applyNumberFormat="1" applyFont="1" applyFill="1" applyBorder="1" applyAlignment="1">
      <alignment vertical="center"/>
    </xf>
    <xf numFmtId="0" fontId="19" fillId="2" borderId="0" xfId="16" applyFont="1" applyFill="1" applyBorder="1" applyAlignment="1">
      <alignment horizontal="center" vertical="center" wrapText="1"/>
    </xf>
    <xf numFmtId="0" fontId="14" fillId="2" borderId="0" xfId="16" applyFont="1" applyFill="1" applyBorder="1" applyAlignment="1">
      <alignment horizontal="center" vertical="center" wrapText="1"/>
    </xf>
    <xf numFmtId="0" fontId="19" fillId="3" borderId="0" xfId="16" applyFont="1" applyFill="1" applyBorder="1" applyAlignment="1">
      <alignment horizontal="center" vertical="center" wrapText="1"/>
    </xf>
    <xf numFmtId="0" fontId="38" fillId="3" borderId="0" xfId="16" applyFont="1" applyFill="1" applyBorder="1" applyAlignment="1">
      <alignment vertical="center" wrapText="1"/>
    </xf>
    <xf numFmtId="49" fontId="44" fillId="3" borderId="0" xfId="16" applyNumberFormat="1" applyFont="1" applyFill="1" applyBorder="1" applyAlignment="1" applyProtection="1">
      <alignment vertical="center" wrapText="1"/>
      <protection locked="0"/>
    </xf>
    <xf numFmtId="0" fontId="38" fillId="0" borderId="0" xfId="0" quotePrefix="1" applyNumberFormat="1" applyFont="1" applyFill="1" applyBorder="1" applyAlignment="1">
      <alignment vertical="center"/>
    </xf>
    <xf numFmtId="0" fontId="19" fillId="0" borderId="68" xfId="16" applyFont="1" applyFill="1" applyBorder="1" applyAlignment="1">
      <alignment horizontal="left" vertical="center" wrapText="1"/>
    </xf>
    <xf numFmtId="1" fontId="19" fillId="0" borderId="1" xfId="16" applyNumberFormat="1" applyFont="1" applyFill="1" applyBorder="1" applyAlignment="1">
      <alignment horizontal="center" vertical="center" wrapText="1"/>
    </xf>
    <xf numFmtId="165" fontId="19" fillId="0" borderId="1" xfId="16" applyNumberFormat="1" applyFont="1" applyFill="1" applyBorder="1" applyAlignment="1">
      <alignment horizontal="center" vertical="center" wrapText="1"/>
    </xf>
    <xf numFmtId="0" fontId="19" fillId="0" borderId="0" xfId="16" applyFont="1" applyFill="1" applyBorder="1" applyAlignment="1">
      <alignment horizontal="center" vertical="center" wrapText="1"/>
    </xf>
    <xf numFmtId="0" fontId="45" fillId="0" borderId="68" xfId="16" applyFont="1" applyFill="1" applyBorder="1" applyAlignment="1">
      <alignment horizontal="left" vertical="center" wrapText="1"/>
    </xf>
    <xf numFmtId="1" fontId="45" fillId="0" borderId="1" xfId="16" applyNumberFormat="1" applyFont="1" applyFill="1" applyBorder="1" applyAlignment="1">
      <alignment horizontal="center" vertical="center" wrapText="1"/>
    </xf>
    <xf numFmtId="165" fontId="45" fillId="0" borderId="1" xfId="16" applyNumberFormat="1" applyFont="1" applyFill="1" applyBorder="1" applyAlignment="1">
      <alignment horizontal="center" vertical="center" wrapText="1"/>
    </xf>
    <xf numFmtId="0" fontId="38" fillId="5" borderId="0" xfId="0" quotePrefix="1" applyNumberFormat="1" applyFont="1" applyFill="1" applyBorder="1" applyAlignment="1">
      <alignment vertical="center"/>
    </xf>
    <xf numFmtId="0" fontId="19" fillId="6" borderId="0" xfId="16" applyFont="1" applyFill="1" applyBorder="1" applyAlignment="1">
      <alignment horizontal="center" vertical="center" wrapText="1"/>
    </xf>
    <xf numFmtId="0" fontId="38" fillId="6" borderId="0" xfId="0" quotePrefix="1" applyNumberFormat="1" applyFont="1" applyFill="1" applyBorder="1" applyAlignment="1">
      <alignment vertical="center"/>
    </xf>
    <xf numFmtId="0" fontId="45" fillId="3" borderId="68" xfId="16" applyFont="1" applyFill="1" applyBorder="1" applyAlignment="1">
      <alignment horizontal="left" vertical="center" wrapText="1"/>
    </xf>
    <xf numFmtId="1" fontId="45" fillId="3" borderId="1" xfId="16" applyNumberFormat="1" applyFont="1" applyFill="1" applyBorder="1" applyAlignment="1">
      <alignment horizontal="center" vertical="center" wrapText="1"/>
    </xf>
    <xf numFmtId="165" fontId="45" fillId="3" borderId="1" xfId="16" applyNumberFormat="1" applyFont="1" applyFill="1" applyBorder="1" applyAlignment="1">
      <alignment horizontal="center" vertical="center" wrapText="1"/>
    </xf>
    <xf numFmtId="1" fontId="19" fillId="2" borderId="0" xfId="16" applyNumberFormat="1" applyFont="1" applyFill="1" applyBorder="1" applyAlignment="1">
      <alignment horizontal="center" vertical="center" wrapText="1"/>
    </xf>
    <xf numFmtId="165" fontId="19" fillId="2" borderId="0" xfId="16" applyNumberFormat="1" applyFont="1" applyFill="1" applyBorder="1" applyAlignment="1">
      <alignment horizontal="center" vertical="center" wrapText="1"/>
    </xf>
    <xf numFmtId="4" fontId="19" fillId="2" borderId="0" xfId="16" applyNumberFormat="1" applyFont="1" applyFill="1" applyBorder="1" applyAlignment="1">
      <alignment horizontal="center" vertical="center" wrapText="1"/>
    </xf>
    <xf numFmtId="0" fontId="38" fillId="3" borderId="0" xfId="7" applyNumberFormat="1" applyFont="1" applyFill="1" applyBorder="1" applyAlignment="1" applyProtection="1">
      <alignment vertical="center" wrapText="1"/>
    </xf>
    <xf numFmtId="0" fontId="19" fillId="0" borderId="0" xfId="7" applyNumberFormat="1" applyFont="1" applyFill="1" applyBorder="1" applyAlignment="1" applyProtection="1">
      <alignment horizontal="left" vertical="center" wrapText="1"/>
    </xf>
    <xf numFmtId="4" fontId="41" fillId="2" borderId="0" xfId="16" applyNumberFormat="1" applyFont="1" applyFill="1" applyAlignment="1">
      <alignment horizontal="center" vertical="center" wrapText="1"/>
    </xf>
    <xf numFmtId="4" fontId="19" fillId="0" borderId="0" xfId="16" applyNumberFormat="1" applyFont="1" applyFill="1" applyBorder="1" applyAlignment="1">
      <alignment horizontal="center" vertical="center" wrapText="1"/>
    </xf>
    <xf numFmtId="1" fontId="19" fillId="0" borderId="0" xfId="16" applyNumberFormat="1" applyFont="1" applyFill="1" applyBorder="1" applyAlignment="1">
      <alignment horizontal="center" vertical="center" wrapText="1"/>
    </xf>
    <xf numFmtId="165" fontId="19" fillId="0" borderId="0" xfId="16" applyNumberFormat="1" applyFont="1" applyFill="1" applyBorder="1" applyAlignment="1">
      <alignment horizontal="center" vertical="center" wrapText="1"/>
    </xf>
    <xf numFmtId="4" fontId="41" fillId="0" borderId="0" xfId="16" applyNumberFormat="1" applyFont="1" applyFill="1" applyAlignment="1">
      <alignment horizontal="center" vertical="center" wrapText="1"/>
    </xf>
    <xf numFmtId="0" fontId="46" fillId="2" borderId="0" xfId="6" applyFont="1" applyFill="1" applyBorder="1" applyAlignment="1">
      <alignment vertical="center"/>
    </xf>
    <xf numFmtId="0" fontId="35" fillId="2" borderId="0" xfId="16" applyFont="1" applyFill="1" applyBorder="1" applyAlignment="1">
      <alignment vertical="center"/>
    </xf>
    <xf numFmtId="2" fontId="35" fillId="2" borderId="0" xfId="6" applyNumberFormat="1" applyFont="1" applyFill="1" applyBorder="1" applyAlignment="1" applyProtection="1">
      <alignment vertical="center"/>
      <protection hidden="1"/>
    </xf>
    <xf numFmtId="0" fontId="35" fillId="2" borderId="0" xfId="6" applyFont="1" applyFill="1" applyBorder="1" applyAlignment="1" applyProtection="1">
      <alignment vertical="center"/>
      <protection hidden="1"/>
    </xf>
    <xf numFmtId="0" fontId="10" fillId="2" borderId="0" xfId="16" applyFont="1" applyFill="1" applyBorder="1" applyAlignment="1">
      <alignment vertical="center"/>
    </xf>
    <xf numFmtId="2" fontId="10" fillId="2" borderId="0" xfId="16" applyNumberFormat="1" applyFont="1" applyFill="1" applyBorder="1" applyAlignment="1">
      <alignment horizontal="center" vertical="center"/>
    </xf>
    <xf numFmtId="0" fontId="8" fillId="2" borderId="0" xfId="16" applyFont="1" applyFill="1" applyBorder="1" applyAlignment="1">
      <alignment vertical="center"/>
    </xf>
    <xf numFmtId="0" fontId="8" fillId="2" borderId="0" xfId="16" applyFont="1" applyFill="1" applyBorder="1" applyAlignment="1">
      <alignment horizontal="center" vertical="center"/>
    </xf>
    <xf numFmtId="0" fontId="35" fillId="2" borderId="0" xfId="6" applyFont="1" applyFill="1" applyBorder="1" applyAlignment="1" applyProtection="1">
      <alignment horizontal="center" vertical="center"/>
      <protection hidden="1"/>
    </xf>
    <xf numFmtId="0" fontId="22" fillId="2" borderId="0" xfId="6" applyFont="1" applyFill="1" applyBorder="1" applyAlignment="1" applyProtection="1">
      <alignment vertical="center"/>
      <protection hidden="1"/>
    </xf>
    <xf numFmtId="0" fontId="8" fillId="2" borderId="0" xfId="6" applyFont="1" applyFill="1" applyBorder="1" applyAlignment="1" applyProtection="1">
      <alignment horizontal="right" vertical="center"/>
      <protection hidden="1"/>
    </xf>
    <xf numFmtId="2" fontId="8" fillId="2" borderId="0" xfId="6" applyNumberFormat="1" applyFont="1" applyFill="1" applyBorder="1" applyAlignment="1" applyProtection="1">
      <alignment horizontal="center" vertical="center"/>
      <protection hidden="1"/>
    </xf>
    <xf numFmtId="169" fontId="35" fillId="2" borderId="0" xfId="6" applyNumberFormat="1" applyFont="1" applyFill="1" applyBorder="1" applyAlignment="1" applyProtection="1">
      <alignment horizontal="left" vertical="center"/>
      <protection hidden="1"/>
    </xf>
    <xf numFmtId="0" fontId="8" fillId="2" borderId="1" xfId="16" applyFont="1" applyFill="1" applyBorder="1" applyAlignment="1">
      <alignment vertical="center"/>
    </xf>
    <xf numFmtId="0" fontId="8" fillId="2" borderId="1" xfId="16" applyFont="1" applyFill="1" applyBorder="1" applyAlignment="1">
      <alignment horizontal="center" vertical="center" wrapText="1"/>
    </xf>
    <xf numFmtId="0" fontId="8" fillId="2" borderId="1" xfId="16" applyFont="1" applyFill="1" applyBorder="1" applyAlignment="1">
      <alignment horizontal="center" vertical="center"/>
    </xf>
    <xf numFmtId="2" fontId="8" fillId="3" borderId="0" xfId="16" applyNumberFormat="1" applyFont="1" applyFill="1" applyBorder="1" applyAlignment="1">
      <alignment horizontal="center" vertical="center" wrapText="1"/>
    </xf>
    <xf numFmtId="169" fontId="10" fillId="2" borderId="0" xfId="16" applyNumberFormat="1" applyFont="1" applyFill="1" applyBorder="1" applyAlignment="1">
      <alignment horizontal="left" vertical="center"/>
    </xf>
    <xf numFmtId="2" fontId="8" fillId="3" borderId="0" xfId="16" applyNumberFormat="1" applyFont="1" applyFill="1" applyBorder="1" applyAlignment="1">
      <alignment horizontal="center" vertical="center"/>
    </xf>
    <xf numFmtId="0" fontId="49" fillId="2" borderId="0" xfId="6" applyFont="1" applyFill="1" applyBorder="1" applyAlignment="1" applyProtection="1">
      <alignment vertical="center"/>
      <protection hidden="1"/>
    </xf>
    <xf numFmtId="0" fontId="49" fillId="2" borderId="0" xfId="16" applyFont="1" applyFill="1" applyBorder="1" applyAlignment="1">
      <alignment vertical="center" wrapText="1"/>
    </xf>
    <xf numFmtId="170" fontId="8" fillId="2" borderId="0" xfId="16" applyNumberFormat="1" applyFont="1" applyFill="1" applyBorder="1" applyAlignment="1">
      <alignment horizontal="left" vertical="center" wrapText="1"/>
    </xf>
    <xf numFmtId="0" fontId="10" fillId="2" borderId="0" xfId="16" applyFont="1" applyFill="1" applyBorder="1" applyAlignment="1">
      <alignment vertical="center" wrapText="1"/>
    </xf>
    <xf numFmtId="0" fontId="53" fillId="2" borderId="0" xfId="16" applyFont="1" applyFill="1" applyAlignment="1">
      <alignment horizontal="center" vertical="center" wrapText="1"/>
    </xf>
    <xf numFmtId="0" fontId="51" fillId="2" borderId="0" xfId="16" applyFont="1" applyFill="1"/>
    <xf numFmtId="2" fontId="10" fillId="2" borderId="0" xfId="18" applyNumberFormat="1" applyFont="1" applyFill="1" applyBorder="1" applyAlignment="1">
      <alignment horizontal="center" vertical="center"/>
    </xf>
    <xf numFmtId="0" fontId="30" fillId="2" borderId="0" xfId="18" applyFont="1" applyFill="1"/>
    <xf numFmtId="0" fontId="10" fillId="2" borderId="0" xfId="16" applyFont="1" applyFill="1" applyBorder="1" applyAlignment="1">
      <alignment horizontal="right" vertical="center"/>
    </xf>
    <xf numFmtId="4" fontId="10" fillId="2" borderId="0" xfId="0" applyNumberFormat="1" applyFont="1" applyFill="1" applyAlignment="1">
      <alignment horizontal="left"/>
    </xf>
    <xf numFmtId="4" fontId="10" fillId="2" borderId="0" xfId="0" applyNumberFormat="1" applyFont="1" applyFill="1" applyAlignment="1">
      <alignment vertical="top"/>
    </xf>
    <xf numFmtId="4" fontId="10" fillId="2" borderId="0" xfId="0" applyNumberFormat="1" applyFont="1" applyFill="1" applyAlignment="1"/>
    <xf numFmtId="4" fontId="6" fillId="5" borderId="5" xfId="0" applyNumberFormat="1" applyFont="1" applyFill="1" applyBorder="1" applyAlignment="1">
      <alignment horizontal="center" vertical="center"/>
    </xf>
    <xf numFmtId="4" fontId="3" fillId="3" borderId="0" xfId="0" applyNumberFormat="1" applyFont="1" applyFill="1" applyAlignment="1">
      <alignment vertical="top" wrapText="1"/>
    </xf>
    <xf numFmtId="4" fontId="3" fillId="2" borderId="0" xfId="0" applyNumberFormat="1" applyFont="1" applyFill="1" applyAlignment="1">
      <alignment vertical="top"/>
    </xf>
    <xf numFmtId="4" fontId="3" fillId="2" borderId="0" xfId="0" applyNumberFormat="1" applyFont="1" applyFill="1" applyAlignment="1"/>
    <xf numFmtId="0" fontId="3" fillId="3" borderId="0" xfId="0" applyFont="1" applyFill="1" applyBorder="1" applyAlignment="1">
      <alignment horizontal="center"/>
    </xf>
    <xf numFmtId="0" fontId="5" fillId="3" borderId="0" xfId="0" applyFont="1" applyFill="1" applyBorder="1" applyAlignment="1">
      <alignment horizontal="center"/>
    </xf>
    <xf numFmtId="4" fontId="3" fillId="3" borderId="0" xfId="0" applyNumberFormat="1" applyFont="1" applyFill="1" applyAlignment="1">
      <alignment horizontal="left" vertical="top" wrapText="1"/>
    </xf>
    <xf numFmtId="0" fontId="4" fillId="3" borderId="0" xfId="0" applyFont="1" applyFill="1" applyBorder="1" applyAlignment="1">
      <alignment horizontal="center" vertical="center" wrapText="1"/>
    </xf>
    <xf numFmtId="4" fontId="3" fillId="2" borderId="0" xfId="0" applyNumberFormat="1" applyFont="1" applyFill="1" applyAlignment="1">
      <alignment horizontal="left" vertical="top"/>
    </xf>
    <xf numFmtId="0" fontId="0" fillId="3" borderId="0" xfId="0" applyFill="1" applyAlignment="1"/>
    <xf numFmtId="0" fontId="6" fillId="3" borderId="0" xfId="0" applyFont="1" applyFill="1" applyAlignment="1">
      <alignment horizontal="left" vertical="top"/>
    </xf>
    <xf numFmtId="4" fontId="3" fillId="3" borderId="0" xfId="0" applyNumberFormat="1" applyFont="1" applyFill="1" applyAlignment="1">
      <alignment horizontal="left"/>
    </xf>
    <xf numFmtId="4" fontId="0" fillId="3" borderId="49" xfId="0" applyNumberFormat="1" applyFill="1" applyBorder="1" applyAlignment="1">
      <alignment horizontal="center" vertical="center" wrapText="1"/>
    </xf>
    <xf numFmtId="4" fontId="6" fillId="5" borderId="3" xfId="0" applyNumberFormat="1" applyFont="1" applyFill="1" applyBorder="1" applyAlignment="1">
      <alignment horizontal="center" vertical="center"/>
    </xf>
    <xf numFmtId="4" fontId="6" fillId="5" borderId="10" xfId="0" applyNumberFormat="1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left" vertical="top" wrapText="1"/>
    </xf>
    <xf numFmtId="0" fontId="3" fillId="3" borderId="9" xfId="0" applyFont="1" applyFill="1" applyBorder="1" applyAlignment="1">
      <alignment vertical="top" wrapText="1"/>
    </xf>
    <xf numFmtId="4" fontId="6" fillId="3" borderId="10" xfId="0" applyNumberFormat="1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left" vertical="top" wrapText="1"/>
    </xf>
    <xf numFmtId="0" fontId="4" fillId="3" borderId="11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vertical="top" wrapText="1"/>
    </xf>
    <xf numFmtId="164" fontId="3" fillId="3" borderId="23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164" fontId="3" fillId="3" borderId="23" xfId="0" applyNumberFormat="1" applyFont="1" applyFill="1" applyBorder="1" applyAlignment="1">
      <alignment horizontal="center" vertical="center"/>
    </xf>
    <xf numFmtId="4" fontId="3" fillId="2" borderId="0" xfId="0" applyNumberFormat="1" applyFont="1" applyFill="1" applyAlignment="1">
      <alignment horizontal="left"/>
    </xf>
    <xf numFmtId="0" fontId="19" fillId="2" borderId="0" xfId="7" applyNumberFormat="1" applyFont="1" applyFill="1" applyBorder="1" applyAlignment="1" applyProtection="1">
      <alignment horizontal="left" vertical="center" wrapText="1"/>
    </xf>
    <xf numFmtId="0" fontId="10" fillId="0" borderId="5" xfId="10" applyFont="1" applyFill="1" applyBorder="1" applyAlignment="1">
      <alignment horizontal="left" vertical="center" wrapText="1"/>
    </xf>
    <xf numFmtId="0" fontId="10" fillId="0" borderId="4" xfId="10" applyFont="1" applyFill="1" applyBorder="1" applyAlignment="1">
      <alignment horizontal="left" vertical="center" wrapText="1"/>
    </xf>
    <xf numFmtId="0" fontId="6" fillId="3" borderId="0" xfId="0" applyFont="1" applyFill="1" applyBorder="1" applyAlignment="1">
      <alignment horizontal="center"/>
    </xf>
    <xf numFmtId="4" fontId="4" fillId="3" borderId="1" xfId="0" applyNumberFormat="1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left" vertical="top" wrapText="1"/>
    </xf>
    <xf numFmtId="0" fontId="3" fillId="3" borderId="0" xfId="0" applyFont="1" applyFill="1" applyAlignment="1"/>
    <xf numFmtId="0" fontId="4" fillId="3" borderId="15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wrapText="1"/>
    </xf>
    <xf numFmtId="0" fontId="3" fillId="3" borderId="0" xfId="0" applyFont="1" applyFill="1" applyBorder="1" applyAlignment="1">
      <alignment horizontal="left" vertical="top" wrapText="1"/>
    </xf>
    <xf numFmtId="4" fontId="6" fillId="3" borderId="10" xfId="0" applyNumberFormat="1" applyFont="1" applyFill="1" applyBorder="1" applyAlignment="1">
      <alignment horizontal="center"/>
    </xf>
    <xf numFmtId="0" fontId="3" fillId="3" borderId="23" xfId="0" applyFont="1" applyFill="1" applyBorder="1" applyAlignment="1">
      <alignment horizontal="center"/>
    </xf>
    <xf numFmtId="4" fontId="6" fillId="3" borderId="9" xfId="0" applyNumberFormat="1" applyFont="1" applyFill="1" applyBorder="1" applyAlignment="1">
      <alignment horizontal="center"/>
    </xf>
    <xf numFmtId="0" fontId="19" fillId="3" borderId="78" xfId="16" applyFont="1" applyFill="1" applyBorder="1" applyAlignment="1">
      <alignment horizontal="center" vertical="top" wrapText="1"/>
    </xf>
    <xf numFmtId="0" fontId="38" fillId="3" borderId="76" xfId="8" applyFont="1" applyFill="1" applyBorder="1" applyAlignment="1">
      <alignment vertical="center" wrapText="1"/>
    </xf>
    <xf numFmtId="0" fontId="38" fillId="3" borderId="79" xfId="8" applyFont="1" applyFill="1" applyBorder="1" applyAlignment="1">
      <alignment vertical="center" wrapText="1"/>
    </xf>
    <xf numFmtId="4" fontId="19" fillId="0" borderId="1" xfId="16" applyNumberFormat="1" applyFont="1" applyFill="1" applyBorder="1" applyAlignment="1">
      <alignment horizontal="center" vertical="center" wrapText="1"/>
    </xf>
    <xf numFmtId="169" fontId="56" fillId="2" borderId="0" xfId="6" applyNumberFormat="1" applyFont="1" applyFill="1" applyBorder="1" applyAlignment="1" applyProtection="1">
      <alignment horizontal="left" vertical="center" wrapText="1"/>
      <protection hidden="1"/>
    </xf>
    <xf numFmtId="169" fontId="56" fillId="2" borderId="0" xfId="6" applyNumberFormat="1" applyFont="1" applyFill="1" applyBorder="1" applyAlignment="1" applyProtection="1">
      <alignment horizontal="center" vertical="center" wrapText="1"/>
      <protection hidden="1"/>
    </xf>
    <xf numFmtId="169" fontId="10" fillId="2" borderId="0" xfId="6" applyNumberFormat="1" applyFont="1" applyFill="1" applyBorder="1" applyAlignment="1" applyProtection="1">
      <alignment horizontal="center" vertical="center"/>
      <protection hidden="1"/>
    </xf>
    <xf numFmtId="0" fontId="3" fillId="2" borderId="0" xfId="16" applyFont="1" applyFill="1" applyBorder="1" applyAlignment="1">
      <alignment vertical="top"/>
    </xf>
    <xf numFmtId="0" fontId="3" fillId="2" borderId="0" xfId="16" applyFont="1" applyFill="1" applyBorder="1" applyAlignment="1"/>
    <xf numFmtId="0" fontId="35" fillId="2" borderId="0" xfId="6" applyFont="1" applyFill="1" applyBorder="1" applyAlignment="1" applyProtection="1">
      <alignment horizontal="right" vertical="center"/>
      <protection hidden="1"/>
    </xf>
    <xf numFmtId="2" fontId="46" fillId="2" borderId="0" xfId="6" applyNumberFormat="1" applyFont="1" applyFill="1" applyBorder="1" applyAlignment="1" applyProtection="1">
      <alignment horizontal="left" vertical="center"/>
      <protection hidden="1"/>
    </xf>
    <xf numFmtId="169" fontId="46" fillId="2" borderId="0" xfId="6" applyNumberFormat="1" applyFont="1" applyFill="1" applyBorder="1" applyAlignment="1" applyProtection="1">
      <alignment horizontal="left" vertical="center"/>
      <protection hidden="1"/>
    </xf>
    <xf numFmtId="0" fontId="8" fillId="2" borderId="27" xfId="16" applyFont="1" applyFill="1" applyBorder="1" applyAlignment="1">
      <alignment vertical="center"/>
    </xf>
    <xf numFmtId="0" fontId="8" fillId="2" borderId="12" xfId="16" applyFont="1" applyFill="1" applyBorder="1" applyAlignment="1">
      <alignment horizontal="center" vertical="center" wrapText="1"/>
    </xf>
    <xf numFmtId="0" fontId="8" fillId="2" borderId="61" xfId="16" applyFont="1" applyFill="1" applyBorder="1" applyAlignment="1">
      <alignment horizontal="center" vertical="center"/>
    </xf>
    <xf numFmtId="0" fontId="10" fillId="3" borderId="12" xfId="6" applyFont="1" applyFill="1" applyBorder="1" applyAlignment="1" applyProtection="1">
      <alignment vertical="center"/>
      <protection hidden="1"/>
    </xf>
    <xf numFmtId="2" fontId="10" fillId="3" borderId="13" xfId="6" applyNumberFormat="1" applyFont="1" applyFill="1" applyBorder="1" applyAlignment="1" applyProtection="1">
      <alignment horizontal="center" vertical="center"/>
      <protection hidden="1"/>
    </xf>
    <xf numFmtId="0" fontId="8" fillId="2" borderId="26" xfId="16" applyFont="1" applyFill="1" applyBorder="1" applyAlignment="1">
      <alignment vertical="center"/>
    </xf>
    <xf numFmtId="0" fontId="8" fillId="2" borderId="2" xfId="16" applyFont="1" applyFill="1" applyBorder="1" applyAlignment="1">
      <alignment horizontal="center" vertical="center" wrapText="1"/>
    </xf>
    <xf numFmtId="0" fontId="8" fillId="2" borderId="2" xfId="16" applyFont="1" applyFill="1" applyBorder="1" applyAlignment="1">
      <alignment horizontal="center" vertical="center"/>
    </xf>
    <xf numFmtId="0" fontId="10" fillId="3" borderId="2" xfId="6" applyFont="1" applyFill="1" applyBorder="1" applyAlignment="1" applyProtection="1">
      <alignment vertical="center"/>
      <protection hidden="1"/>
    </xf>
    <xf numFmtId="2" fontId="10" fillId="3" borderId="6" xfId="6" applyNumberFormat="1" applyFont="1" applyFill="1" applyBorder="1" applyAlignment="1" applyProtection="1">
      <alignment horizontal="center" vertical="center"/>
      <protection hidden="1"/>
    </xf>
    <xf numFmtId="0" fontId="8" fillId="2" borderId="62" xfId="16" applyFont="1" applyFill="1" applyBorder="1" applyAlignment="1">
      <alignment horizontal="center" vertical="center"/>
    </xf>
    <xf numFmtId="2" fontId="10" fillId="3" borderId="6" xfId="16" applyNumberFormat="1" applyFont="1" applyFill="1" applyBorder="1" applyAlignment="1">
      <alignment horizontal="center" vertical="center" wrapText="1"/>
    </xf>
    <xf numFmtId="2" fontId="10" fillId="3" borderId="30" xfId="16" applyNumberFormat="1" applyFont="1" applyFill="1" applyBorder="1" applyAlignment="1">
      <alignment horizontal="center" vertical="center" wrapText="1"/>
    </xf>
    <xf numFmtId="0" fontId="8" fillId="2" borderId="29" xfId="16" applyFont="1" applyFill="1" applyBorder="1" applyAlignment="1">
      <alignment vertical="center"/>
    </xf>
    <xf numFmtId="0" fontId="8" fillId="2" borderId="19" xfId="16" applyFont="1" applyFill="1" applyBorder="1" applyAlignment="1">
      <alignment horizontal="center" vertical="center"/>
    </xf>
    <xf numFmtId="0" fontId="8" fillId="2" borderId="63" xfId="16" applyFont="1" applyFill="1" applyBorder="1" applyAlignment="1">
      <alignment horizontal="center" vertical="center"/>
    </xf>
    <xf numFmtId="0" fontId="6" fillId="2" borderId="0" xfId="16" applyFont="1" applyFill="1" applyBorder="1" applyAlignment="1">
      <alignment horizontal="left"/>
    </xf>
    <xf numFmtId="0" fontId="50" fillId="2" borderId="0" xfId="16" applyFont="1" applyFill="1" applyBorder="1" applyAlignment="1">
      <alignment horizontal="right" wrapText="1"/>
    </xf>
    <xf numFmtId="2" fontId="8" fillId="2" borderId="0" xfId="16" applyNumberFormat="1" applyFont="1" applyFill="1" applyBorder="1" applyAlignment="1">
      <alignment horizontal="left" vertical="center" wrapText="1"/>
    </xf>
    <xf numFmtId="0" fontId="22" fillId="2" borderId="0" xfId="6" applyFont="1" applyFill="1" applyBorder="1" applyAlignment="1" applyProtection="1">
      <alignment horizontal="left" vertical="center"/>
      <protection hidden="1"/>
    </xf>
    <xf numFmtId="0" fontId="22" fillId="2" borderId="0" xfId="6" applyFont="1" applyFill="1" applyBorder="1" applyAlignment="1" applyProtection="1">
      <alignment horizontal="center" vertical="center"/>
      <protection hidden="1"/>
    </xf>
    <xf numFmtId="0" fontId="8" fillId="2" borderId="0" xfId="6" applyFont="1" applyFill="1" applyBorder="1" applyAlignment="1" applyProtection="1">
      <alignment horizontal="center" vertical="center"/>
      <protection hidden="1"/>
    </xf>
    <xf numFmtId="2" fontId="56" fillId="2" borderId="0" xfId="6" applyNumberFormat="1" applyFont="1" applyFill="1" applyBorder="1" applyAlignment="1" applyProtection="1">
      <alignment horizontal="center" vertical="center"/>
      <protection hidden="1"/>
    </xf>
    <xf numFmtId="0" fontId="10" fillId="2" borderId="0" xfId="18" applyFont="1" applyFill="1" applyBorder="1" applyAlignment="1">
      <alignment vertical="center"/>
    </xf>
    <xf numFmtId="0" fontId="57" fillId="2" borderId="0" xfId="6" applyFont="1" applyFill="1" applyBorder="1" applyAlignment="1" applyProtection="1">
      <alignment horizontal="left" vertical="center"/>
      <protection hidden="1"/>
    </xf>
    <xf numFmtId="0" fontId="57" fillId="2" borderId="0" xfId="6" applyFont="1" applyFill="1" applyBorder="1" applyAlignment="1" applyProtection="1">
      <alignment horizontal="center" vertical="center"/>
      <protection hidden="1"/>
    </xf>
    <xf numFmtId="0" fontId="10" fillId="2" borderId="0" xfId="6" applyFont="1" applyFill="1" applyBorder="1" applyAlignment="1" applyProtection="1">
      <alignment horizontal="center" vertical="center"/>
      <protection hidden="1"/>
    </xf>
    <xf numFmtId="2" fontId="10" fillId="2" borderId="0" xfId="6" applyNumberFormat="1" applyFont="1" applyFill="1" applyBorder="1" applyAlignment="1" applyProtection="1">
      <alignment horizontal="center" vertical="center"/>
      <protection hidden="1"/>
    </xf>
    <xf numFmtId="0" fontId="46" fillId="2" borderId="0" xfId="6" applyFont="1" applyFill="1" applyBorder="1" applyAlignment="1" applyProtection="1">
      <alignment horizontal="left" vertical="center"/>
      <protection hidden="1"/>
    </xf>
    <xf numFmtId="0" fontId="46" fillId="2" borderId="0" xfId="6" applyFont="1" applyFill="1" applyBorder="1" applyAlignment="1" applyProtection="1">
      <alignment horizontal="center" vertical="center"/>
      <protection hidden="1"/>
    </xf>
    <xf numFmtId="4" fontId="19" fillId="3" borderId="0" xfId="16" applyNumberFormat="1" applyFont="1" applyFill="1" applyBorder="1" applyAlignment="1">
      <alignment horizontal="center" vertical="center" wrapText="1"/>
    </xf>
    <xf numFmtId="0" fontId="40" fillId="3" borderId="77" xfId="16" applyFont="1" applyFill="1" applyBorder="1" applyAlignment="1">
      <alignment horizontal="center" vertical="top"/>
    </xf>
    <xf numFmtId="0" fontId="40" fillId="3" borderId="78" xfId="16" applyFont="1" applyFill="1" applyBorder="1" applyAlignment="1">
      <alignment horizontal="center" vertical="top"/>
    </xf>
    <xf numFmtId="2" fontId="8" fillId="3" borderId="1" xfId="16" applyNumberFormat="1" applyFont="1" applyFill="1" applyBorder="1" applyAlignment="1">
      <alignment horizontal="center" vertical="center" wrapText="1"/>
    </xf>
    <xf numFmtId="0" fontId="8" fillId="3" borderId="1" xfId="6" applyFont="1" applyFill="1" applyBorder="1" applyAlignment="1" applyProtection="1">
      <alignment horizontal="right" vertical="center"/>
      <protection hidden="1"/>
    </xf>
    <xf numFmtId="0" fontId="8" fillId="3" borderId="54" xfId="6" applyFont="1" applyFill="1" applyBorder="1" applyAlignment="1" applyProtection="1">
      <alignment vertical="center"/>
      <protection hidden="1"/>
    </xf>
    <xf numFmtId="0" fontId="10" fillId="3" borderId="27" xfId="6" applyFont="1" applyFill="1" applyBorder="1" applyAlignment="1" applyProtection="1">
      <alignment horizontal="center" vertical="center"/>
      <protection hidden="1"/>
    </xf>
    <xf numFmtId="0" fontId="10" fillId="3" borderId="26" xfId="6" applyFont="1" applyFill="1" applyBorder="1" applyAlignment="1" applyProtection="1">
      <alignment horizontal="center" vertical="center"/>
      <protection hidden="1"/>
    </xf>
    <xf numFmtId="0" fontId="10" fillId="3" borderId="29" xfId="6" applyFont="1" applyFill="1" applyBorder="1" applyAlignment="1" applyProtection="1">
      <alignment horizontal="center" vertical="center"/>
      <protection hidden="1"/>
    </xf>
    <xf numFmtId="0" fontId="10" fillId="3" borderId="19" xfId="6" applyFont="1" applyFill="1" applyBorder="1" applyAlignment="1" applyProtection="1">
      <alignment vertical="center"/>
      <protection hidden="1"/>
    </xf>
    <xf numFmtId="2" fontId="48" fillId="3" borderId="0" xfId="6" applyNumberFormat="1" applyFont="1" applyFill="1" applyBorder="1" applyAlignment="1" applyProtection="1">
      <alignment vertical="center"/>
      <protection hidden="1"/>
    </xf>
    <xf numFmtId="2" fontId="10" fillId="3" borderId="0" xfId="16" applyNumberFormat="1" applyFont="1" applyFill="1" applyBorder="1" applyAlignment="1">
      <alignment horizontal="center" vertical="center"/>
    </xf>
    <xf numFmtId="0" fontId="50" fillId="3" borderId="0" xfId="16" applyFont="1" applyFill="1" applyBorder="1" applyAlignment="1">
      <alignment wrapText="1"/>
    </xf>
    <xf numFmtId="0" fontId="19" fillId="3" borderId="0" xfId="8" applyFont="1" applyFill="1" applyBorder="1" applyAlignment="1">
      <alignment horizontal="center" vertical="center" wrapText="1"/>
    </xf>
    <xf numFmtId="0" fontId="14" fillId="3" borderId="0" xfId="16" applyFont="1" applyFill="1" applyBorder="1" applyAlignment="1">
      <alignment horizontal="center" vertical="center" wrapText="1"/>
    </xf>
    <xf numFmtId="0" fontId="58" fillId="0" borderId="0" xfId="0" applyFont="1"/>
    <xf numFmtId="2" fontId="6" fillId="3" borderId="8" xfId="0" applyNumberFormat="1" applyFont="1" applyFill="1" applyBorder="1" applyAlignment="1">
      <alignment horizontal="center" vertical="center"/>
    </xf>
    <xf numFmtId="2" fontId="6" fillId="3" borderId="20" xfId="0" applyNumberFormat="1" applyFont="1" applyFill="1" applyBorder="1" applyAlignment="1">
      <alignment horizontal="center" vertical="center"/>
    </xf>
    <xf numFmtId="4" fontId="6" fillId="3" borderId="23" xfId="0" applyNumberFormat="1" applyFont="1" applyFill="1" applyBorder="1" applyAlignment="1">
      <alignment horizontal="center"/>
    </xf>
    <xf numFmtId="4" fontId="6" fillId="3" borderId="10" xfId="0" applyNumberFormat="1" applyFont="1" applyFill="1" applyBorder="1" applyAlignment="1">
      <alignment horizontal="center"/>
    </xf>
    <xf numFmtId="164" fontId="3" fillId="3" borderId="23" xfId="0" applyNumberFormat="1" applyFont="1" applyFill="1" applyBorder="1" applyAlignment="1">
      <alignment horizontal="center" vertical="center"/>
    </xf>
    <xf numFmtId="164" fontId="3" fillId="3" borderId="10" xfId="0" applyNumberFormat="1" applyFont="1" applyFill="1" applyBorder="1" applyAlignment="1">
      <alignment horizontal="center" vertical="center"/>
    </xf>
    <xf numFmtId="0" fontId="3" fillId="3" borderId="23" xfId="0" applyFont="1" applyFill="1" applyBorder="1" applyAlignment="1">
      <alignment horizontal="center"/>
    </xf>
    <xf numFmtId="0" fontId="3" fillId="3" borderId="10" xfId="0" applyFont="1" applyFill="1" applyBorder="1" applyAlignment="1">
      <alignment horizontal="center"/>
    </xf>
    <xf numFmtId="0" fontId="3" fillId="3" borderId="39" xfId="0" applyFont="1" applyFill="1" applyBorder="1" applyAlignment="1"/>
    <xf numFmtId="0" fontId="3" fillId="3" borderId="40" xfId="0" applyFont="1" applyFill="1" applyBorder="1" applyAlignment="1"/>
    <xf numFmtId="0" fontId="3" fillId="3" borderId="41" xfId="0" quotePrefix="1" applyFont="1" applyFill="1" applyBorder="1" applyAlignment="1"/>
    <xf numFmtId="0" fontId="3" fillId="3" borderId="33" xfId="0" applyFont="1" applyFill="1" applyBorder="1" applyAlignment="1"/>
    <xf numFmtId="0" fontId="3" fillId="3" borderId="34" xfId="0" applyFont="1" applyFill="1" applyBorder="1" applyAlignment="1"/>
    <xf numFmtId="0" fontId="3" fillId="3" borderId="35" xfId="0" quotePrefix="1" applyFont="1" applyFill="1" applyBorder="1" applyAlignment="1"/>
    <xf numFmtId="166" fontId="6" fillId="2" borderId="23" xfId="8" applyNumberFormat="1" applyFont="1" applyFill="1" applyBorder="1" applyAlignment="1">
      <alignment horizontal="center"/>
    </xf>
    <xf numFmtId="166" fontId="6" fillId="2" borderId="9" xfId="8" applyNumberFormat="1" applyFont="1" applyFill="1" applyBorder="1" applyAlignment="1">
      <alignment horizontal="center" vertical="center"/>
    </xf>
    <xf numFmtId="166" fontId="6" fillId="2" borderId="10" xfId="8" applyNumberFormat="1" applyFont="1" applyFill="1" applyBorder="1" applyAlignment="1">
      <alignment horizontal="center" vertical="top"/>
    </xf>
    <xf numFmtId="1" fontId="10" fillId="0" borderId="5" xfId="10" applyNumberFormat="1" applyFont="1" applyFill="1" applyBorder="1" applyAlignment="1">
      <alignment horizontal="center" vertical="center"/>
    </xf>
    <xf numFmtId="166" fontId="3" fillId="0" borderId="5" xfId="10" applyNumberFormat="1" applyFont="1" applyFill="1" applyBorder="1" applyAlignment="1">
      <alignment horizontal="center" vertical="center"/>
    </xf>
    <xf numFmtId="1" fontId="10" fillId="0" borderId="4" xfId="10" applyNumberFormat="1" applyFont="1" applyFill="1" applyBorder="1" applyAlignment="1">
      <alignment horizontal="center" vertical="center"/>
    </xf>
    <xf numFmtId="166" fontId="3" fillId="0" borderId="4" xfId="10" applyNumberFormat="1" applyFont="1" applyFill="1" applyBorder="1" applyAlignment="1">
      <alignment horizontal="center" vertical="center"/>
    </xf>
    <xf numFmtId="166" fontId="3" fillId="2" borderId="0" xfId="10" applyNumberFormat="1" applyFont="1" applyFill="1" applyBorder="1" applyAlignment="1">
      <alignment horizontal="center" vertical="top"/>
    </xf>
    <xf numFmtId="166" fontId="3" fillId="2" borderId="60" xfId="10" applyNumberFormat="1" applyFont="1" applyFill="1" applyBorder="1" applyAlignment="1">
      <alignment horizontal="center" vertical="top"/>
    </xf>
    <xf numFmtId="4" fontId="41" fillId="0" borderId="1" xfId="16" applyNumberFormat="1" applyFont="1" applyFill="1" applyBorder="1" applyAlignment="1">
      <alignment horizontal="center" vertical="center" wrapText="1"/>
    </xf>
    <xf numFmtId="4" fontId="41" fillId="0" borderId="69" xfId="16" applyNumberFormat="1" applyFont="1" applyFill="1" applyBorder="1" applyAlignment="1">
      <alignment horizontal="center" vertical="center" wrapText="1"/>
    </xf>
    <xf numFmtId="2" fontId="14" fillId="3" borderId="0" xfId="16" applyNumberFormat="1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/>
    </xf>
    <xf numFmtId="0" fontId="6" fillId="3" borderId="0" xfId="0" applyFont="1" applyFill="1" applyBorder="1" applyAlignment="1">
      <alignment horizontal="center"/>
    </xf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left" vertical="top"/>
    </xf>
    <xf numFmtId="0" fontId="3" fillId="3" borderId="0" xfId="0" applyFont="1" applyFill="1" applyAlignment="1">
      <alignment horizontal="left"/>
    </xf>
    <xf numFmtId="0" fontId="3" fillId="3" borderId="0" xfId="0" applyFont="1" applyFill="1" applyAlignment="1"/>
    <xf numFmtId="4" fontId="3" fillId="3" borderId="0" xfId="0" applyNumberFormat="1" applyFont="1" applyFill="1" applyAlignment="1">
      <alignment horizontal="left" vertical="top" wrapText="1"/>
    </xf>
    <xf numFmtId="0" fontId="4" fillId="3" borderId="0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/>
    </xf>
    <xf numFmtId="0" fontId="5" fillId="3" borderId="0" xfId="0" applyFont="1" applyFill="1" applyBorder="1" applyAlignment="1">
      <alignment horizontal="center"/>
    </xf>
    <xf numFmtId="0" fontId="6" fillId="3" borderId="0" xfId="0" applyFont="1" applyFill="1" applyBorder="1" applyAlignment="1">
      <alignment horizontal="center"/>
    </xf>
    <xf numFmtId="4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wrapText="1"/>
    </xf>
    <xf numFmtId="0" fontId="3" fillId="3" borderId="9" xfId="0" applyFont="1" applyFill="1" applyBorder="1" applyAlignment="1">
      <alignment vertical="top" wrapText="1"/>
    </xf>
    <xf numFmtId="4" fontId="6" fillId="3" borderId="10" xfId="0" applyNumberFormat="1" applyFont="1" applyFill="1" applyBorder="1" applyAlignment="1">
      <alignment horizontal="center" vertical="center"/>
    </xf>
    <xf numFmtId="2" fontId="6" fillId="2" borderId="23" xfId="8" applyNumberFormat="1" applyFont="1" applyFill="1" applyBorder="1" applyAlignment="1">
      <alignment horizontal="center" wrapText="1"/>
    </xf>
    <xf numFmtId="0" fontId="6" fillId="2" borderId="9" xfId="8" applyFont="1" applyFill="1" applyBorder="1" applyAlignment="1">
      <alignment horizontal="center" vertical="center" wrapText="1"/>
    </xf>
    <xf numFmtId="0" fontId="6" fillId="2" borderId="10" xfId="8" applyFont="1" applyFill="1" applyBorder="1" applyAlignment="1">
      <alignment horizontal="center" vertical="top" wrapText="1"/>
    </xf>
    <xf numFmtId="9" fontId="10" fillId="3" borderId="0" xfId="8" applyNumberFormat="1" applyFont="1" applyFill="1" applyBorder="1" applyAlignment="1">
      <alignment vertical="top"/>
    </xf>
    <xf numFmtId="0" fontId="10" fillId="3" borderId="0" xfId="0" applyFont="1" applyFill="1" applyBorder="1" applyAlignment="1">
      <alignment vertical="top"/>
    </xf>
    <xf numFmtId="0" fontId="3" fillId="0" borderId="5" xfId="5" applyFont="1" applyFill="1" applyBorder="1" applyAlignment="1">
      <alignment horizontal="left" vertical="top"/>
    </xf>
    <xf numFmtId="0" fontId="3" fillId="0" borderId="5" xfId="5" applyFont="1" applyFill="1" applyBorder="1" applyAlignment="1">
      <alignment horizontal="center"/>
    </xf>
    <xf numFmtId="0" fontId="3" fillId="0" borderId="27" xfId="5" applyFont="1" applyFill="1" applyBorder="1" applyAlignment="1">
      <alignment horizontal="center"/>
    </xf>
    <xf numFmtId="164" fontId="3" fillId="0" borderId="12" xfId="5" applyNumberFormat="1" applyFont="1" applyFill="1" applyBorder="1" applyAlignment="1">
      <alignment horizontal="center"/>
    </xf>
    <xf numFmtId="164" fontId="3" fillId="0" borderId="13" xfId="5" applyNumberFormat="1" applyFont="1" applyFill="1" applyBorder="1" applyAlignment="1">
      <alignment horizontal="center"/>
    </xf>
    <xf numFmtId="164" fontId="3" fillId="0" borderId="5" xfId="5" applyNumberFormat="1" applyFont="1" applyFill="1" applyBorder="1" applyAlignment="1">
      <alignment horizontal="center"/>
    </xf>
    <xf numFmtId="4" fontId="3" fillId="0" borderId="55" xfId="5" applyNumberFormat="1" applyFont="1" applyFill="1" applyBorder="1" applyAlignment="1">
      <alignment horizontal="center"/>
    </xf>
    <xf numFmtId="4" fontId="10" fillId="3" borderId="0" xfId="0" applyNumberFormat="1" applyFont="1" applyFill="1" applyBorder="1" applyAlignment="1">
      <alignment vertical="top"/>
    </xf>
    <xf numFmtId="0" fontId="59" fillId="3" borderId="0" xfId="0" applyFont="1" applyFill="1" applyBorder="1" applyAlignment="1">
      <alignment horizontal="center" vertical="top"/>
    </xf>
    <xf numFmtId="0" fontId="3" fillId="0" borderId="4" xfId="5" applyFont="1" applyFill="1" applyBorder="1" applyAlignment="1">
      <alignment horizontal="left" vertical="top"/>
    </xf>
    <xf numFmtId="0" fontId="3" fillId="0" borderId="4" xfId="5" applyFont="1" applyFill="1" applyBorder="1" applyAlignment="1">
      <alignment horizontal="center"/>
    </xf>
    <xf numFmtId="0" fontId="3" fillId="0" borderId="26" xfId="5" applyFont="1" applyFill="1" applyBorder="1" applyAlignment="1">
      <alignment horizontal="center"/>
    </xf>
    <xf numFmtId="164" fontId="3" fillId="0" borderId="2" xfId="5" applyNumberFormat="1" applyFont="1" applyFill="1" applyBorder="1" applyAlignment="1">
      <alignment horizontal="center"/>
    </xf>
    <xf numFmtId="164" fontId="3" fillId="0" borderId="6" xfId="5" applyNumberFormat="1" applyFont="1" applyFill="1" applyBorder="1" applyAlignment="1">
      <alignment horizontal="center"/>
    </xf>
    <xf numFmtId="164" fontId="3" fillId="0" borderId="4" xfId="5" applyNumberFormat="1" applyFont="1" applyFill="1" applyBorder="1" applyAlignment="1">
      <alignment horizontal="center"/>
    </xf>
    <xf numFmtId="4" fontId="3" fillId="0" borderId="56" xfId="5" applyNumberFormat="1" applyFont="1" applyFill="1" applyBorder="1" applyAlignment="1">
      <alignment horizontal="center"/>
    </xf>
    <xf numFmtId="0" fontId="3" fillId="0" borderId="1" xfId="5" applyFont="1" applyFill="1" applyBorder="1" applyAlignment="1">
      <alignment horizontal="left" vertical="top"/>
    </xf>
    <xf numFmtId="0" fontId="3" fillId="0" borderId="1" xfId="5" applyFont="1" applyFill="1" applyBorder="1" applyAlignment="1">
      <alignment horizontal="center"/>
    </xf>
    <xf numFmtId="0" fontId="3" fillId="0" borderId="42" xfId="5" applyFont="1" applyFill="1" applyBorder="1" applyAlignment="1">
      <alignment horizontal="center"/>
    </xf>
    <xf numFmtId="164" fontId="3" fillId="0" borderId="43" xfId="5" applyNumberFormat="1" applyFont="1" applyFill="1" applyBorder="1" applyAlignment="1">
      <alignment horizontal="center"/>
    </xf>
    <xf numFmtId="164" fontId="3" fillId="0" borderId="44" xfId="5" applyNumberFormat="1" applyFont="1" applyFill="1" applyBorder="1" applyAlignment="1">
      <alignment horizontal="center"/>
    </xf>
    <xf numFmtId="164" fontId="3" fillId="0" borderId="1" xfId="5" applyNumberFormat="1" applyFont="1" applyFill="1" applyBorder="1" applyAlignment="1">
      <alignment horizontal="center"/>
    </xf>
    <xf numFmtId="4" fontId="3" fillId="0" borderId="1" xfId="0" applyNumberFormat="1" applyFont="1" applyFill="1" applyBorder="1" applyAlignment="1">
      <alignment horizontal="center" vertical="center"/>
    </xf>
    <xf numFmtId="4" fontId="3" fillId="0" borderId="58" xfId="5" applyNumberFormat="1" applyFont="1" applyFill="1" applyBorder="1" applyAlignment="1">
      <alignment horizontal="center"/>
    </xf>
    <xf numFmtId="0" fontId="3" fillId="3" borderId="0" xfId="5" applyFont="1" applyFill="1" applyBorder="1" applyAlignment="1">
      <alignment horizontal="left" vertical="top"/>
    </xf>
    <xf numFmtId="0" fontId="3" fillId="3" borderId="0" xfId="5" applyFont="1" applyFill="1" applyBorder="1" applyAlignment="1">
      <alignment horizontal="center"/>
    </xf>
    <xf numFmtId="164" fontId="3" fillId="3" borderId="0" xfId="5" applyNumberFormat="1" applyFont="1" applyFill="1" applyBorder="1" applyAlignment="1">
      <alignment horizontal="center"/>
    </xf>
    <xf numFmtId="4" fontId="3" fillId="3" borderId="0" xfId="0" applyNumberFormat="1" applyFont="1" applyFill="1" applyBorder="1" applyAlignment="1">
      <alignment horizontal="center" vertical="center"/>
    </xf>
    <xf numFmtId="4" fontId="3" fillId="3" borderId="0" xfId="5" applyNumberFormat="1" applyFont="1" applyFill="1" applyBorder="1" applyAlignment="1">
      <alignment horizontal="center"/>
    </xf>
    <xf numFmtId="0" fontId="3" fillId="2" borderId="0" xfId="5" applyFont="1" applyFill="1" applyBorder="1" applyAlignment="1"/>
    <xf numFmtId="0" fontId="6" fillId="3" borderId="0" xfId="0" applyFont="1" applyFill="1" applyAlignment="1">
      <alignment horizontal="left" vertical="center"/>
    </xf>
    <xf numFmtId="0" fontId="3" fillId="3" borderId="0" xfId="0" applyFont="1" applyFill="1" applyAlignment="1">
      <alignment horizontal="left" vertical="center"/>
    </xf>
    <xf numFmtId="0" fontId="60" fillId="3" borderId="0" xfId="0" applyFont="1" applyFill="1" applyBorder="1" applyAlignment="1">
      <alignment vertical="top"/>
    </xf>
    <xf numFmtId="0" fontId="60" fillId="3" borderId="0" xfId="7" applyNumberFormat="1" applyFont="1" applyFill="1" applyBorder="1" applyAlignment="1" applyProtection="1">
      <alignment vertical="top"/>
    </xf>
    <xf numFmtId="0" fontId="24" fillId="3" borderId="0" xfId="5" applyFont="1" applyFill="1" applyBorder="1" applyAlignment="1">
      <alignment horizontal="center"/>
    </xf>
    <xf numFmtId="164" fontId="24" fillId="3" borderId="0" xfId="5" applyNumberFormat="1" applyFont="1" applyFill="1" applyBorder="1" applyAlignment="1">
      <alignment horizontal="center"/>
    </xf>
    <xf numFmtId="166" fontId="3" fillId="3" borderId="0" xfId="0" applyNumberFormat="1" applyFont="1" applyFill="1" applyBorder="1" applyAlignment="1">
      <alignment horizontal="center" vertical="top"/>
    </xf>
    <xf numFmtId="0" fontId="4" fillId="3" borderId="0" xfId="5" applyFont="1" applyFill="1" applyBorder="1" applyAlignment="1">
      <alignment horizontal="center" vertical="center" wrapText="1"/>
    </xf>
    <xf numFmtId="0" fontId="3" fillId="3" borderId="0" xfId="5" applyFont="1" applyFill="1" applyBorder="1"/>
    <xf numFmtId="0" fontId="9" fillId="2" borderId="0" xfId="5" applyFill="1" applyAlignment="1">
      <alignment horizontal="left"/>
    </xf>
    <xf numFmtId="0" fontId="3" fillId="2" borderId="0" xfId="5" applyFont="1" applyFill="1" applyAlignment="1"/>
    <xf numFmtId="0" fontId="3" fillId="2" borderId="0" xfId="5" applyFont="1" applyFill="1" applyAlignment="1">
      <alignment wrapText="1"/>
    </xf>
    <xf numFmtId="1" fontId="3" fillId="0" borderId="5" xfId="10" applyNumberFormat="1" applyFont="1" applyFill="1" applyBorder="1" applyAlignment="1">
      <alignment horizontal="center" vertical="center"/>
    </xf>
    <xf numFmtId="0" fontId="3" fillId="0" borderId="5" xfId="10" applyFont="1" applyFill="1" applyBorder="1" applyAlignment="1">
      <alignment vertical="center" wrapText="1"/>
    </xf>
    <xf numFmtId="2" fontId="3" fillId="0" borderId="5" xfId="8" applyNumberFormat="1" applyFont="1" applyFill="1" applyBorder="1" applyAlignment="1">
      <alignment horizontal="center" vertical="center"/>
    </xf>
    <xf numFmtId="0" fontId="10" fillId="0" borderId="20" xfId="10" applyFont="1" applyFill="1" applyBorder="1" applyAlignment="1">
      <alignment vertical="center" wrapText="1"/>
    </xf>
    <xf numFmtId="1" fontId="10" fillId="0" borderId="20" xfId="10" applyNumberFormat="1" applyFont="1" applyFill="1" applyBorder="1" applyAlignment="1">
      <alignment horizontal="center" vertical="center"/>
    </xf>
    <xf numFmtId="166" fontId="3" fillId="0" borderId="20" xfId="10" applyNumberFormat="1" applyFont="1" applyFill="1" applyBorder="1" applyAlignment="1">
      <alignment horizontal="center" vertical="center"/>
    </xf>
    <xf numFmtId="2" fontId="10" fillId="0" borderId="20" xfId="8" applyNumberFormat="1" applyFont="1" applyFill="1" applyBorder="1" applyAlignment="1">
      <alignment horizontal="center" vertical="center"/>
    </xf>
    <xf numFmtId="2" fontId="10" fillId="0" borderId="5" xfId="8" applyNumberFormat="1" applyFont="1" applyFill="1" applyBorder="1" applyAlignment="1">
      <alignment horizontal="center" vertical="center"/>
    </xf>
    <xf numFmtId="2" fontId="10" fillId="0" borderId="4" xfId="8" applyNumberFormat="1" applyFont="1" applyFill="1" applyBorder="1" applyAlignment="1">
      <alignment horizontal="center" vertical="center"/>
    </xf>
    <xf numFmtId="0" fontId="10" fillId="0" borderId="20" xfId="10" applyFont="1" applyFill="1" applyBorder="1" applyAlignment="1">
      <alignment horizontal="left" vertical="center" wrapText="1"/>
    </xf>
    <xf numFmtId="2" fontId="10" fillId="0" borderId="5" xfId="10" applyNumberFormat="1" applyFont="1" applyFill="1" applyBorder="1" applyAlignment="1">
      <alignment horizontal="center" vertical="center"/>
    </xf>
    <xf numFmtId="2" fontId="10" fillId="0" borderId="4" xfId="10" applyNumberFormat="1" applyFont="1" applyFill="1" applyBorder="1" applyAlignment="1">
      <alignment horizontal="center" vertical="center"/>
    </xf>
    <xf numFmtId="1" fontId="10" fillId="0" borderId="4" xfId="10" applyNumberFormat="1" applyFont="1" applyFill="1" applyBorder="1" applyAlignment="1">
      <alignment horizontal="center" vertical="center" wrapText="1"/>
    </xf>
    <xf numFmtId="1" fontId="10" fillId="0" borderId="20" xfId="10" applyNumberFormat="1" applyFont="1" applyFill="1" applyBorder="1" applyAlignment="1">
      <alignment horizontal="center" vertical="center" wrapText="1"/>
    </xf>
    <xf numFmtId="0" fontId="10" fillId="0" borderId="1" xfId="10" applyFont="1" applyFill="1" applyBorder="1" applyAlignment="1">
      <alignment horizontal="left" vertical="center" wrapText="1"/>
    </xf>
    <xf numFmtId="1" fontId="10" fillId="0" borderId="1" xfId="10" applyNumberFormat="1" applyFont="1" applyFill="1" applyBorder="1" applyAlignment="1">
      <alignment horizontal="center" vertical="center"/>
    </xf>
    <xf numFmtId="2" fontId="10" fillId="0" borderId="1" xfId="10" applyNumberFormat="1" applyFont="1" applyFill="1" applyBorder="1" applyAlignment="1">
      <alignment horizontal="center" vertical="center"/>
    </xf>
    <xf numFmtId="166" fontId="3" fillId="0" borderId="1" xfId="10" applyNumberFormat="1" applyFont="1" applyFill="1" applyBorder="1" applyAlignment="1">
      <alignment horizontal="center" vertical="center"/>
    </xf>
    <xf numFmtId="0" fontId="6" fillId="0" borderId="1" xfId="10" applyFont="1" applyFill="1" applyBorder="1" applyAlignment="1">
      <alignment horizontal="center" vertical="center" wrapText="1"/>
    </xf>
    <xf numFmtId="2" fontId="10" fillId="0" borderId="1" xfId="8" applyNumberFormat="1" applyFont="1" applyFill="1" applyBorder="1" applyAlignment="1">
      <alignment horizontal="center" vertical="center"/>
    </xf>
    <xf numFmtId="0" fontId="3" fillId="0" borderId="22" xfId="10" applyFont="1" applyFill="1" applyBorder="1" applyAlignment="1" applyProtection="1">
      <alignment horizontal="left" vertical="center"/>
      <protection locked="0"/>
    </xf>
    <xf numFmtId="2" fontId="3" fillId="0" borderId="55" xfId="10" applyNumberFormat="1" applyFont="1" applyFill="1" applyBorder="1" applyAlignment="1">
      <alignment horizontal="center" vertical="center"/>
    </xf>
    <xf numFmtId="0" fontId="3" fillId="0" borderId="28" xfId="10" applyFont="1" applyFill="1" applyBorder="1" applyAlignment="1" applyProtection="1">
      <alignment horizontal="left" vertical="center"/>
      <protection locked="0"/>
    </xf>
    <xf numFmtId="1" fontId="3" fillId="0" borderId="4" xfId="10" applyNumberFormat="1" applyFont="1" applyFill="1" applyBorder="1" applyAlignment="1">
      <alignment horizontal="center" vertical="center"/>
    </xf>
    <xf numFmtId="2" fontId="3" fillId="0" borderId="56" xfId="10" applyNumberFormat="1" applyFont="1" applyFill="1" applyBorder="1" applyAlignment="1">
      <alignment horizontal="center" vertical="center"/>
    </xf>
    <xf numFmtId="4" fontId="6" fillId="3" borderId="31" xfId="0" applyNumberFormat="1" applyFont="1" applyFill="1" applyBorder="1" applyAlignment="1" applyProtection="1">
      <alignment horizontal="center" vertical="center"/>
    </xf>
    <xf numFmtId="4" fontId="6" fillId="3" borderId="16" xfId="0" applyNumberFormat="1" applyFont="1" applyFill="1" applyBorder="1" applyAlignment="1" applyProtection="1">
      <alignment horizontal="center" vertical="center"/>
    </xf>
    <xf numFmtId="4" fontId="6" fillId="3" borderId="55" xfId="0" applyNumberFormat="1" applyFont="1" applyFill="1" applyBorder="1" applyAlignment="1">
      <alignment horizontal="center" vertical="center"/>
    </xf>
    <xf numFmtId="4" fontId="6" fillId="3" borderId="64" xfId="0" applyNumberFormat="1" applyFont="1" applyFill="1" applyBorder="1" applyAlignment="1">
      <alignment horizontal="center" vertical="center"/>
    </xf>
    <xf numFmtId="4" fontId="6" fillId="3" borderId="51" xfId="0" applyNumberFormat="1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wrapText="1"/>
    </xf>
    <xf numFmtId="2" fontId="3" fillId="0" borderId="12" xfId="5" applyNumberFormat="1" applyFont="1" applyFill="1" applyBorder="1" applyAlignment="1">
      <alignment horizontal="center"/>
    </xf>
    <xf numFmtId="0" fontId="3" fillId="0" borderId="22" xfId="5" applyFont="1" applyFill="1" applyBorder="1" applyAlignment="1">
      <alignment horizontal="center"/>
    </xf>
    <xf numFmtId="4" fontId="6" fillId="0" borderId="12" xfId="0" applyNumberFormat="1" applyFont="1" applyFill="1" applyBorder="1" applyAlignment="1">
      <alignment horizontal="center" vertical="center"/>
    </xf>
    <xf numFmtId="0" fontId="3" fillId="0" borderId="10" xfId="5" applyFont="1" applyFill="1" applyBorder="1" applyAlignment="1">
      <alignment horizontal="center"/>
    </xf>
    <xf numFmtId="0" fontId="3" fillId="0" borderId="33" xfId="5" applyFont="1" applyFill="1" applyBorder="1" applyAlignment="1">
      <alignment horizontal="center"/>
    </xf>
    <xf numFmtId="2" fontId="3" fillId="0" borderId="34" xfId="5" applyNumberFormat="1" applyFont="1" applyFill="1" applyBorder="1" applyAlignment="1">
      <alignment horizontal="center"/>
    </xf>
    <xf numFmtId="164" fontId="3" fillId="0" borderId="34" xfId="5" applyNumberFormat="1" applyFont="1" applyFill="1" applyBorder="1" applyAlignment="1">
      <alignment horizontal="center"/>
    </xf>
    <xf numFmtId="0" fontId="3" fillId="0" borderId="17" xfId="5" applyFont="1" applyFill="1" applyBorder="1" applyAlignment="1">
      <alignment horizontal="center"/>
    </xf>
    <xf numFmtId="4" fontId="6" fillId="0" borderId="34" xfId="0" applyNumberFormat="1" applyFont="1" applyFill="1" applyBorder="1" applyAlignment="1">
      <alignment horizontal="center" vertical="center"/>
    </xf>
    <xf numFmtId="4" fontId="3" fillId="0" borderId="55" xfId="0" applyNumberFormat="1" applyFont="1" applyFill="1" applyBorder="1" applyAlignment="1">
      <alignment horizontal="center" vertical="center"/>
    </xf>
    <xf numFmtId="4" fontId="3" fillId="0" borderId="51" xfId="0" applyNumberFormat="1" applyFont="1" applyFill="1" applyBorder="1" applyAlignment="1">
      <alignment horizontal="center" vertical="center"/>
    </xf>
    <xf numFmtId="4" fontId="3" fillId="3" borderId="0" xfId="5" applyNumberFormat="1" applyFont="1" applyFill="1"/>
    <xf numFmtId="4" fontId="3" fillId="2" borderId="0" xfId="5" applyNumberFormat="1" applyFont="1" applyFill="1" applyAlignment="1">
      <alignment horizontal="center"/>
    </xf>
    <xf numFmtId="0" fontId="61" fillId="2" borderId="0" xfId="5" applyFont="1" applyFill="1" applyAlignment="1">
      <alignment horizontal="center"/>
    </xf>
    <xf numFmtId="4" fontId="36" fillId="2" borderId="0" xfId="5" applyNumberFormat="1" applyFont="1" applyFill="1" applyAlignment="1">
      <alignment horizontal="center"/>
    </xf>
    <xf numFmtId="0" fontId="61" fillId="2" borderId="0" xfId="5" applyFont="1" applyFill="1" applyBorder="1" applyAlignment="1">
      <alignment horizontal="center"/>
    </xf>
    <xf numFmtId="0" fontId="3" fillId="2" borderId="0" xfId="5" applyFont="1" applyFill="1" applyBorder="1"/>
    <xf numFmtId="4" fontId="36" fillId="2" borderId="0" xfId="5" applyNumberFormat="1" applyFont="1" applyFill="1" applyBorder="1" applyAlignment="1">
      <alignment horizontal="center"/>
    </xf>
    <xf numFmtId="0" fontId="62" fillId="2" borderId="0" xfId="5" applyFont="1" applyFill="1" applyAlignment="1">
      <alignment horizontal="center" vertical="center" wrapText="1"/>
    </xf>
    <xf numFmtId="0" fontId="4" fillId="2" borderId="0" xfId="5" applyFont="1" applyFill="1" applyAlignment="1">
      <alignment horizontal="center" vertical="center" wrapText="1"/>
    </xf>
    <xf numFmtId="4" fontId="63" fillId="2" borderId="0" xfId="5" applyNumberFormat="1" applyFont="1" applyFill="1" applyAlignment="1">
      <alignment horizontal="center" wrapText="1"/>
    </xf>
    <xf numFmtId="0" fontId="4" fillId="2" borderId="0" xfId="5" applyFont="1" applyFill="1" applyAlignment="1">
      <alignment wrapText="1"/>
    </xf>
    <xf numFmtId="0" fontId="3" fillId="2" borderId="1" xfId="5" applyFont="1" applyFill="1" applyBorder="1" applyAlignment="1">
      <alignment horizontal="center" vertical="center" wrapText="1"/>
    </xf>
    <xf numFmtId="4" fontId="6" fillId="2" borderId="1" xfId="5" applyNumberFormat="1" applyFont="1" applyFill="1" applyBorder="1" applyAlignment="1">
      <alignment horizontal="center" vertical="center" wrapText="1"/>
    </xf>
    <xf numFmtId="0" fontId="3" fillId="2" borderId="27" xfId="5" applyFont="1" applyFill="1" applyBorder="1" applyAlignment="1">
      <alignment horizontal="center" vertical="center"/>
    </xf>
    <xf numFmtId="0" fontId="3" fillId="2" borderId="12" xfId="5" applyFont="1" applyFill="1" applyBorder="1" applyAlignment="1">
      <alignment horizontal="center" vertical="center"/>
    </xf>
    <xf numFmtId="0" fontId="3" fillId="2" borderId="13" xfId="5" applyFont="1" applyFill="1" applyBorder="1" applyAlignment="1">
      <alignment horizontal="center" vertical="center"/>
    </xf>
    <xf numFmtId="0" fontId="3" fillId="2" borderId="49" xfId="5" quotePrefix="1" applyFont="1" applyFill="1" applyBorder="1" applyAlignment="1">
      <alignment horizontal="center" vertical="center"/>
    </xf>
    <xf numFmtId="0" fontId="3" fillId="3" borderId="5" xfId="5" applyFont="1" applyFill="1" applyBorder="1" applyAlignment="1">
      <alignment horizontal="center" vertical="center"/>
    </xf>
    <xf numFmtId="164" fontId="3" fillId="3" borderId="5" xfId="5" applyNumberFormat="1" applyFont="1" applyFill="1" applyBorder="1" applyAlignment="1">
      <alignment horizontal="center" vertical="center"/>
    </xf>
    <xf numFmtId="4" fontId="6" fillId="2" borderId="22" xfId="5" applyNumberFormat="1" applyFont="1" applyFill="1" applyBorder="1" applyAlignment="1">
      <alignment horizontal="center" vertical="center"/>
    </xf>
    <xf numFmtId="4" fontId="6" fillId="2" borderId="5" xfId="5" applyNumberFormat="1" applyFont="1" applyFill="1" applyBorder="1" applyAlignment="1">
      <alignment horizontal="center" vertical="center"/>
    </xf>
    <xf numFmtId="2" fontId="3" fillId="3" borderId="0" xfId="5" applyNumberFormat="1" applyFont="1" applyFill="1"/>
    <xf numFmtId="2" fontId="3" fillId="2" borderId="0" xfId="5" applyNumberFormat="1" applyFont="1" applyFill="1"/>
    <xf numFmtId="0" fontId="64" fillId="2" borderId="0" xfId="5" applyFont="1" applyFill="1" applyAlignment="1">
      <alignment horizontal="center"/>
    </xf>
    <xf numFmtId="4" fontId="25" fillId="2" borderId="0" xfId="5" applyNumberFormat="1" applyFont="1" applyFill="1" applyAlignment="1">
      <alignment horizontal="center"/>
    </xf>
    <xf numFmtId="0" fontId="3" fillId="2" borderId="32" xfId="5" applyFont="1" applyFill="1" applyBorder="1" applyAlignment="1">
      <alignment horizontal="center" vertical="center"/>
    </xf>
    <xf numFmtId="0" fontId="3" fillId="2" borderId="14" xfId="5" applyFont="1" applyFill="1" applyBorder="1" applyAlignment="1">
      <alignment horizontal="center" vertical="center"/>
    </xf>
    <xf numFmtId="0" fontId="3" fillId="2" borderId="18" xfId="5" applyFont="1" applyFill="1" applyBorder="1" applyAlignment="1">
      <alignment horizontal="center" vertical="center"/>
    </xf>
    <xf numFmtId="0" fontId="3" fillId="2" borderId="11" xfId="5" quotePrefix="1" applyFont="1" applyFill="1" applyBorder="1" applyAlignment="1">
      <alignment horizontal="center" vertical="center"/>
    </xf>
    <xf numFmtId="0" fontId="3" fillId="3" borderId="3" xfId="5" applyFont="1" applyFill="1" applyBorder="1" applyAlignment="1">
      <alignment horizontal="center" vertical="center"/>
    </xf>
    <xf numFmtId="164" fontId="3" fillId="3" borderId="3" xfId="5" applyNumberFormat="1" applyFont="1" applyFill="1" applyBorder="1" applyAlignment="1">
      <alignment horizontal="center" vertical="center"/>
    </xf>
    <xf numFmtId="4" fontId="6" fillId="2" borderId="21" xfId="5" applyNumberFormat="1" applyFont="1" applyFill="1" applyBorder="1" applyAlignment="1">
      <alignment horizontal="center" vertical="center"/>
    </xf>
    <xf numFmtId="4" fontId="6" fillId="2" borderId="3" xfId="5" applyNumberFormat="1" applyFont="1" applyFill="1" applyBorder="1" applyAlignment="1">
      <alignment horizontal="center" vertical="center"/>
    </xf>
    <xf numFmtId="2" fontId="61" fillId="2" borderId="0" xfId="5" applyNumberFormat="1" applyFont="1" applyFill="1" applyAlignment="1">
      <alignment horizontal="center"/>
    </xf>
    <xf numFmtId="0" fontId="3" fillId="2" borderId="11" xfId="5" applyFont="1" applyFill="1" applyBorder="1" applyAlignment="1">
      <alignment horizontal="center" vertical="center"/>
    </xf>
    <xf numFmtId="0" fontId="3" fillId="3" borderId="27" xfId="5" applyFont="1" applyFill="1" applyBorder="1" applyAlignment="1">
      <alignment horizontal="center" vertical="center"/>
    </xf>
    <xf numFmtId="0" fontId="3" fillId="3" borderId="12" xfId="5" applyFont="1" applyFill="1" applyBorder="1" applyAlignment="1">
      <alignment horizontal="center" vertical="center"/>
    </xf>
    <xf numFmtId="0" fontId="3" fillId="3" borderId="13" xfId="5" applyFont="1" applyFill="1" applyBorder="1" applyAlignment="1">
      <alignment horizontal="center" vertical="center"/>
    </xf>
    <xf numFmtId="0" fontId="3" fillId="3" borderId="49" xfId="5" quotePrefix="1" applyFont="1" applyFill="1" applyBorder="1" applyAlignment="1">
      <alignment horizontal="center" vertical="center"/>
    </xf>
    <xf numFmtId="4" fontId="6" fillId="3" borderId="22" xfId="5" applyNumberFormat="1" applyFont="1" applyFill="1" applyBorder="1" applyAlignment="1">
      <alignment horizontal="center" vertical="center"/>
    </xf>
    <xf numFmtId="4" fontId="6" fillId="3" borderId="5" xfId="5" applyNumberFormat="1" applyFont="1" applyFill="1" applyBorder="1" applyAlignment="1">
      <alignment horizontal="center" vertical="center"/>
    </xf>
    <xf numFmtId="2" fontId="61" fillId="3" borderId="0" xfId="5" applyNumberFormat="1" applyFont="1" applyFill="1" applyAlignment="1">
      <alignment horizontal="center"/>
    </xf>
    <xf numFmtId="0" fontId="3" fillId="3" borderId="0" xfId="5" applyFont="1" applyFill="1"/>
    <xf numFmtId="4" fontId="36" fillId="3" borderId="0" xfId="5" applyNumberFormat="1" applyFont="1" applyFill="1" applyAlignment="1">
      <alignment horizontal="center"/>
    </xf>
    <xf numFmtId="0" fontId="3" fillId="3" borderId="32" xfId="5" applyFont="1" applyFill="1" applyBorder="1" applyAlignment="1">
      <alignment horizontal="center" vertical="center"/>
    </xf>
    <xf numFmtId="0" fontId="3" fillId="3" borderId="14" xfId="5" applyFont="1" applyFill="1" applyBorder="1" applyAlignment="1">
      <alignment horizontal="center" vertical="center"/>
    </xf>
    <xf numFmtId="0" fontId="3" fillId="3" borderId="18" xfId="5" applyFont="1" applyFill="1" applyBorder="1" applyAlignment="1">
      <alignment horizontal="center" vertical="center"/>
    </xf>
    <xf numFmtId="0" fontId="3" fillId="3" borderId="11" xfId="5" applyFont="1" applyFill="1" applyBorder="1" applyAlignment="1">
      <alignment horizontal="center" vertical="center"/>
    </xf>
    <xf numFmtId="4" fontId="6" fillId="3" borderId="21" xfId="5" applyNumberFormat="1" applyFont="1" applyFill="1" applyBorder="1" applyAlignment="1">
      <alignment horizontal="center" vertical="center"/>
    </xf>
    <xf numFmtId="4" fontId="6" fillId="3" borderId="3" xfId="5" applyNumberFormat="1" applyFont="1" applyFill="1" applyBorder="1" applyAlignment="1">
      <alignment horizontal="center" vertical="center"/>
    </xf>
    <xf numFmtId="0" fontId="3" fillId="3" borderId="33" xfId="5" applyFont="1" applyFill="1" applyBorder="1" applyAlignment="1">
      <alignment horizontal="center" vertical="center"/>
    </xf>
    <xf numFmtId="0" fontId="3" fillId="3" borderId="34" xfId="5" applyFont="1" applyFill="1" applyBorder="1" applyAlignment="1">
      <alignment horizontal="center" vertical="center"/>
    </xf>
    <xf numFmtId="0" fontId="3" fillId="3" borderId="35" xfId="5" applyFont="1" applyFill="1" applyBorder="1" applyAlignment="1">
      <alignment horizontal="center" vertical="center"/>
    </xf>
    <xf numFmtId="0" fontId="3" fillId="3" borderId="51" xfId="5" quotePrefix="1" applyFont="1" applyFill="1" applyBorder="1" applyAlignment="1">
      <alignment horizontal="center" vertical="center"/>
    </xf>
    <xf numFmtId="0" fontId="3" fillId="3" borderId="10" xfId="5" applyFont="1" applyFill="1" applyBorder="1" applyAlignment="1">
      <alignment horizontal="center" vertical="center"/>
    </xf>
    <xf numFmtId="164" fontId="3" fillId="3" borderId="10" xfId="5" applyNumberFormat="1" applyFont="1" applyFill="1" applyBorder="1" applyAlignment="1">
      <alignment horizontal="center" vertical="center"/>
    </xf>
    <xf numFmtId="4" fontId="6" fillId="3" borderId="17" xfId="5" applyNumberFormat="1" applyFont="1" applyFill="1" applyBorder="1" applyAlignment="1">
      <alignment horizontal="center" vertical="center"/>
    </xf>
    <xf numFmtId="4" fontId="6" fillId="3" borderId="10" xfId="5" applyNumberFormat="1" applyFont="1" applyFill="1" applyBorder="1" applyAlignment="1">
      <alignment horizontal="center" vertical="center"/>
    </xf>
    <xf numFmtId="0" fontId="3" fillId="3" borderId="61" xfId="5" applyFont="1" applyFill="1" applyBorder="1" applyAlignment="1">
      <alignment horizontal="center" vertical="center"/>
    </xf>
    <xf numFmtId="0" fontId="3" fillId="3" borderId="49" xfId="5" applyFont="1" applyFill="1" applyBorder="1" applyAlignment="1">
      <alignment horizontal="center" vertical="center"/>
    </xf>
    <xf numFmtId="0" fontId="61" fillId="3" borderId="0" xfId="5" applyFont="1" applyFill="1" applyAlignment="1">
      <alignment horizontal="center"/>
    </xf>
    <xf numFmtId="0" fontId="3" fillId="3" borderId="82" xfId="5" applyFont="1" applyFill="1" applyBorder="1" applyAlignment="1">
      <alignment horizontal="center" vertical="center"/>
    </xf>
    <xf numFmtId="0" fontId="3" fillId="3" borderId="35" xfId="5" quotePrefix="1" applyFont="1" applyFill="1" applyBorder="1" applyAlignment="1">
      <alignment horizontal="center" vertical="center"/>
    </xf>
    <xf numFmtId="0" fontId="24" fillId="3" borderId="0" xfId="5" applyFont="1" applyFill="1" applyAlignment="1">
      <alignment horizontal="center"/>
    </xf>
    <xf numFmtId="0" fontId="24" fillId="3" borderId="0" xfId="5" applyFont="1" applyFill="1"/>
    <xf numFmtId="4" fontId="24" fillId="3" borderId="0" xfId="5" applyNumberFormat="1" applyFont="1" applyFill="1" applyAlignment="1">
      <alignment horizontal="center"/>
    </xf>
    <xf numFmtId="0" fontId="6" fillId="2" borderId="15" xfId="5" applyFont="1" applyFill="1" applyBorder="1" applyAlignment="1">
      <alignment vertical="top" wrapText="1"/>
    </xf>
    <xf numFmtId="0" fontId="6" fillId="2" borderId="48" xfId="5" applyFont="1" applyFill="1" applyBorder="1" applyAlignment="1">
      <alignment vertical="top" wrapText="1"/>
    </xf>
    <xf numFmtId="0" fontId="3" fillId="2" borderId="48" xfId="5" applyFont="1" applyFill="1" applyBorder="1" applyAlignment="1">
      <alignment horizontal="center"/>
    </xf>
    <xf numFmtId="0" fontId="3" fillId="2" borderId="48" xfId="5" quotePrefix="1" applyFont="1" applyFill="1" applyBorder="1" applyAlignment="1">
      <alignment horizontal="center"/>
    </xf>
    <xf numFmtId="164" fontId="3" fillId="2" borderId="48" xfId="5" applyNumberFormat="1" applyFont="1" applyFill="1" applyBorder="1" applyAlignment="1">
      <alignment horizontal="center"/>
    </xf>
    <xf numFmtId="4" fontId="6" fillId="2" borderId="48" xfId="5" applyNumberFormat="1" applyFont="1" applyFill="1" applyBorder="1" applyAlignment="1">
      <alignment horizontal="center"/>
    </xf>
    <xf numFmtId="0" fontId="24" fillId="2" borderId="0" xfId="5" applyFont="1" applyFill="1" applyAlignment="1">
      <alignment horizontal="center"/>
    </xf>
    <xf numFmtId="0" fontId="24" fillId="2" borderId="0" xfId="5" applyFont="1" applyFill="1"/>
    <xf numFmtId="4" fontId="24" fillId="2" borderId="0" xfId="5" applyNumberFormat="1" applyFont="1" applyFill="1" applyAlignment="1">
      <alignment horizontal="center"/>
    </xf>
    <xf numFmtId="0" fontId="19" fillId="2" borderId="48" xfId="5" applyFont="1" applyFill="1" applyBorder="1" applyAlignment="1">
      <alignment horizontal="center"/>
    </xf>
    <xf numFmtId="0" fontId="24" fillId="3" borderId="26" xfId="5" applyFont="1" applyFill="1" applyBorder="1" applyAlignment="1">
      <alignment horizontal="center" vertical="center"/>
    </xf>
    <xf numFmtId="0" fontId="24" fillId="3" borderId="2" xfId="5" applyFont="1" applyFill="1" applyBorder="1" applyAlignment="1">
      <alignment horizontal="center" vertical="center"/>
    </xf>
    <xf numFmtId="0" fontId="24" fillId="3" borderId="62" xfId="5" applyFont="1" applyFill="1" applyBorder="1" applyAlignment="1">
      <alignment horizontal="center" vertical="center"/>
    </xf>
    <xf numFmtId="0" fontId="24" fillId="3" borderId="6" xfId="5" applyFont="1" applyFill="1" applyBorder="1" applyAlignment="1">
      <alignment horizontal="center" vertical="center"/>
    </xf>
    <xf numFmtId="0" fontId="24" fillId="3" borderId="4" xfId="5" applyFont="1" applyFill="1" applyBorder="1" applyAlignment="1">
      <alignment horizontal="center" vertical="center"/>
    </xf>
    <xf numFmtId="164" fontId="24" fillId="3" borderId="4" xfId="5" applyNumberFormat="1" applyFont="1" applyFill="1" applyBorder="1" applyAlignment="1">
      <alignment horizontal="center" vertical="center"/>
    </xf>
    <xf numFmtId="4" fontId="65" fillId="3" borderId="28" xfId="5" applyNumberFormat="1" applyFont="1" applyFill="1" applyBorder="1" applyAlignment="1">
      <alignment horizontal="center" vertical="center"/>
    </xf>
    <xf numFmtId="4" fontId="65" fillId="3" borderId="4" xfId="5" applyNumberFormat="1" applyFont="1" applyFill="1" applyBorder="1" applyAlignment="1">
      <alignment horizontal="center" vertical="center"/>
    </xf>
    <xf numFmtId="0" fontId="24" fillId="3" borderId="29" xfId="5" applyFont="1" applyFill="1" applyBorder="1" applyAlignment="1">
      <alignment horizontal="center" vertical="center"/>
    </xf>
    <xf numFmtId="0" fontId="24" fillId="3" borderId="19" xfId="5" applyFont="1" applyFill="1" applyBorder="1" applyAlignment="1">
      <alignment horizontal="center" vertical="center"/>
    </xf>
    <xf numFmtId="0" fontId="24" fillId="3" borderId="63" xfId="5" applyFont="1" applyFill="1" applyBorder="1" applyAlignment="1">
      <alignment horizontal="center" vertical="center"/>
    </xf>
    <xf numFmtId="0" fontId="24" fillId="3" borderId="30" xfId="5" applyFont="1" applyFill="1" applyBorder="1" applyAlignment="1">
      <alignment horizontal="center" vertical="center"/>
    </xf>
    <xf numFmtId="0" fontId="24" fillId="3" borderId="20" xfId="5" applyFont="1" applyFill="1" applyBorder="1" applyAlignment="1">
      <alignment horizontal="center" vertical="center"/>
    </xf>
    <xf numFmtId="164" fontId="24" fillId="3" borderId="20" xfId="5" applyNumberFormat="1" applyFont="1" applyFill="1" applyBorder="1" applyAlignment="1">
      <alignment horizontal="center" vertical="center"/>
    </xf>
    <xf numFmtId="4" fontId="65" fillId="3" borderId="31" xfId="5" applyNumberFormat="1" applyFont="1" applyFill="1" applyBorder="1" applyAlignment="1">
      <alignment horizontal="center" vertical="center"/>
    </xf>
    <xf numFmtId="4" fontId="65" fillId="3" borderId="20" xfId="5" applyNumberFormat="1" applyFont="1" applyFill="1" applyBorder="1" applyAlignment="1">
      <alignment horizontal="center" vertical="center"/>
    </xf>
    <xf numFmtId="0" fontId="3" fillId="3" borderId="23" xfId="5" applyFont="1" applyFill="1" applyBorder="1" applyAlignment="1">
      <alignment horizontal="center" vertical="center"/>
    </xf>
    <xf numFmtId="0" fontId="3" fillId="3" borderId="83" xfId="5" applyFont="1" applyFill="1" applyBorder="1" applyAlignment="1">
      <alignment horizontal="center" vertical="center"/>
    </xf>
    <xf numFmtId="0" fontId="3" fillId="3" borderId="18" xfId="5" quotePrefix="1" applyFont="1" applyFill="1" applyBorder="1" applyAlignment="1">
      <alignment horizontal="center" vertical="center"/>
    </xf>
    <xf numFmtId="0" fontId="3" fillId="3" borderId="9" xfId="5" quotePrefix="1" applyFont="1" applyFill="1" applyBorder="1" applyAlignment="1">
      <alignment horizontal="center" vertical="center"/>
    </xf>
    <xf numFmtId="0" fontId="3" fillId="3" borderId="29" xfId="5" applyFont="1" applyFill="1" applyBorder="1" applyAlignment="1">
      <alignment horizontal="center" vertical="center"/>
    </xf>
    <xf numFmtId="0" fontId="3" fillId="3" borderId="19" xfId="5" applyFont="1" applyFill="1" applyBorder="1" applyAlignment="1">
      <alignment horizontal="center" vertical="center"/>
    </xf>
    <xf numFmtId="0" fontId="3" fillId="3" borderId="63" xfId="5" applyFont="1" applyFill="1" applyBorder="1" applyAlignment="1">
      <alignment horizontal="center" vertical="center"/>
    </xf>
    <xf numFmtId="0" fontId="3" fillId="3" borderId="30" xfId="5" quotePrefix="1" applyFont="1" applyFill="1" applyBorder="1" applyAlignment="1">
      <alignment horizontal="center" vertical="center"/>
    </xf>
    <xf numFmtId="0" fontId="3" fillId="3" borderId="10" xfId="5" quotePrefix="1" applyFont="1" applyFill="1" applyBorder="1" applyAlignment="1">
      <alignment horizontal="center" vertical="center"/>
    </xf>
    <xf numFmtId="0" fontId="3" fillId="3" borderId="20" xfId="5" applyFont="1" applyFill="1" applyBorder="1" applyAlignment="1">
      <alignment horizontal="center" vertical="center"/>
    </xf>
    <xf numFmtId="164" fontId="3" fillId="3" borderId="20" xfId="5" applyNumberFormat="1" applyFont="1" applyFill="1" applyBorder="1" applyAlignment="1">
      <alignment horizontal="center" vertical="center"/>
    </xf>
    <xf numFmtId="4" fontId="6" fillId="3" borderId="31" xfId="5" applyNumberFormat="1" applyFont="1" applyFill="1" applyBorder="1" applyAlignment="1">
      <alignment horizontal="center" vertical="center"/>
    </xf>
    <xf numFmtId="4" fontId="6" fillId="3" borderId="20" xfId="5" applyNumberFormat="1" applyFont="1" applyFill="1" applyBorder="1" applyAlignment="1">
      <alignment horizontal="center" vertical="center"/>
    </xf>
    <xf numFmtId="0" fontId="3" fillId="0" borderId="27" xfId="5" applyFont="1" applyFill="1" applyBorder="1" applyAlignment="1">
      <alignment horizontal="center" vertical="center"/>
    </xf>
    <xf numFmtId="0" fontId="3" fillId="0" borderId="12" xfId="5" applyFont="1" applyFill="1" applyBorder="1" applyAlignment="1">
      <alignment horizontal="center" vertical="center"/>
    </xf>
    <xf numFmtId="0" fontId="3" fillId="0" borderId="61" xfId="5" applyFont="1" applyFill="1" applyBorder="1" applyAlignment="1">
      <alignment horizontal="center" vertical="center"/>
    </xf>
    <xf numFmtId="0" fontId="3" fillId="0" borderId="15" xfId="5" applyFont="1" applyFill="1" applyBorder="1" applyAlignment="1">
      <alignment horizontal="center" vertical="center"/>
    </xf>
    <xf numFmtId="0" fontId="3" fillId="0" borderId="49" xfId="5" applyFont="1" applyFill="1" applyBorder="1" applyAlignment="1">
      <alignment horizontal="center" vertical="center"/>
    </xf>
    <xf numFmtId="0" fontId="3" fillId="0" borderId="55" xfId="5" applyFont="1" applyFill="1" applyBorder="1" applyAlignment="1">
      <alignment horizontal="center" vertical="center"/>
    </xf>
    <xf numFmtId="164" fontId="3" fillId="0" borderId="5" xfId="5" applyNumberFormat="1" applyFont="1" applyFill="1" applyBorder="1" applyAlignment="1">
      <alignment horizontal="center" vertical="center"/>
    </xf>
    <xf numFmtId="4" fontId="6" fillId="0" borderId="5" xfId="5" applyNumberFormat="1" applyFont="1" applyFill="1" applyBorder="1" applyAlignment="1">
      <alignment horizontal="center" vertical="center"/>
    </xf>
    <xf numFmtId="4" fontId="3" fillId="2" borderId="0" xfId="5" applyNumberFormat="1" applyFont="1" applyFill="1"/>
    <xf numFmtId="0" fontId="3" fillId="0" borderId="26" xfId="5" applyFont="1" applyFill="1" applyBorder="1" applyAlignment="1">
      <alignment horizontal="center" vertical="center"/>
    </xf>
    <xf numFmtId="0" fontId="3" fillId="0" borderId="2" xfId="5" applyFont="1" applyFill="1" applyBorder="1" applyAlignment="1">
      <alignment horizontal="center" vertical="center"/>
    </xf>
    <xf numFmtId="0" fontId="3" fillId="0" borderId="62" xfId="5" applyFont="1" applyFill="1" applyBorder="1" applyAlignment="1">
      <alignment horizontal="center" vertical="center"/>
    </xf>
    <xf numFmtId="0" fontId="3" fillId="0" borderId="16" xfId="5" applyFont="1" applyFill="1" applyBorder="1" applyAlignment="1">
      <alignment horizontal="center" vertical="center"/>
    </xf>
    <xf numFmtId="0" fontId="3" fillId="0" borderId="11" xfId="5" applyFont="1" applyFill="1" applyBorder="1" applyAlignment="1">
      <alignment horizontal="center" vertical="center"/>
    </xf>
    <xf numFmtId="0" fontId="3" fillId="0" borderId="64" xfId="5" applyFont="1" applyFill="1" applyBorder="1" applyAlignment="1">
      <alignment horizontal="center" vertical="center"/>
    </xf>
    <xf numFmtId="164" fontId="3" fillId="0" borderId="3" xfId="5" applyNumberFormat="1" applyFont="1" applyFill="1" applyBorder="1" applyAlignment="1">
      <alignment horizontal="center" vertical="center"/>
    </xf>
    <xf numFmtId="4" fontId="6" fillId="0" borderId="3" xfId="5" applyNumberFormat="1" applyFont="1" applyFill="1" applyBorder="1" applyAlignment="1">
      <alignment horizontal="center" vertical="center"/>
    </xf>
    <xf numFmtId="0" fontId="3" fillId="0" borderId="29" xfId="5" applyFont="1" applyFill="1" applyBorder="1" applyAlignment="1">
      <alignment horizontal="center" vertical="center"/>
    </xf>
    <xf numFmtId="0" fontId="3" fillId="0" borderId="19" xfId="5" applyFont="1" applyFill="1" applyBorder="1" applyAlignment="1">
      <alignment horizontal="center" vertical="center"/>
    </xf>
    <xf numFmtId="0" fontId="3" fillId="0" borderId="63" xfId="5" applyFont="1" applyFill="1" applyBorder="1" applyAlignment="1">
      <alignment horizontal="center" vertical="center"/>
    </xf>
    <xf numFmtId="0" fontId="3" fillId="0" borderId="17" xfId="5" applyFont="1" applyFill="1" applyBorder="1" applyAlignment="1">
      <alignment horizontal="center" vertical="center"/>
    </xf>
    <xf numFmtId="0" fontId="3" fillId="0" borderId="51" xfId="5" applyFont="1" applyFill="1" applyBorder="1" applyAlignment="1">
      <alignment horizontal="center" vertical="center"/>
    </xf>
    <xf numFmtId="164" fontId="3" fillId="0" borderId="10" xfId="5" applyNumberFormat="1" applyFont="1" applyFill="1" applyBorder="1" applyAlignment="1">
      <alignment horizontal="center" vertical="center"/>
    </xf>
    <xf numFmtId="4" fontId="6" fillId="0" borderId="10" xfId="5" applyNumberFormat="1" applyFont="1" applyFill="1" applyBorder="1" applyAlignment="1">
      <alignment horizontal="center" vertical="center"/>
    </xf>
    <xf numFmtId="0" fontId="30" fillId="0" borderId="16" xfId="10" applyBorder="1" applyAlignment="1"/>
    <xf numFmtId="0" fontId="30" fillId="0" borderId="0" xfId="10" applyBorder="1" applyAlignment="1"/>
    <xf numFmtId="0" fontId="30" fillId="0" borderId="11" xfId="10" applyBorder="1" applyAlignment="1"/>
    <xf numFmtId="0" fontId="3" fillId="2" borderId="36" xfId="5" applyFont="1" applyFill="1" applyBorder="1" applyAlignment="1">
      <alignment horizontal="center"/>
    </xf>
    <xf numFmtId="0" fontId="3" fillId="2" borderId="2" xfId="5" applyFont="1" applyFill="1" applyBorder="1" applyAlignment="1">
      <alignment horizontal="center"/>
    </xf>
    <xf numFmtId="0" fontId="3" fillId="2" borderId="84" xfId="5" applyFont="1" applyFill="1" applyBorder="1" applyAlignment="1">
      <alignment horizontal="center"/>
    </xf>
    <xf numFmtId="0" fontId="3" fillId="2" borderId="85" xfId="5" applyFont="1" applyFill="1" applyBorder="1" applyAlignment="1">
      <alignment horizontal="center"/>
    </xf>
    <xf numFmtId="0" fontId="3" fillId="2" borderId="11" xfId="5" applyFont="1" applyFill="1" applyBorder="1" applyAlignment="1">
      <alignment horizontal="center"/>
    </xf>
    <xf numFmtId="0" fontId="3" fillId="2" borderId="3" xfId="5" applyFont="1" applyFill="1" applyBorder="1" applyAlignment="1">
      <alignment horizontal="center"/>
    </xf>
    <xf numFmtId="164" fontId="3" fillId="2" borderId="3" xfId="5" applyNumberFormat="1" applyFont="1" applyFill="1" applyBorder="1" applyAlignment="1">
      <alignment horizontal="center"/>
    </xf>
    <xf numFmtId="4" fontId="6" fillId="2" borderId="3" xfId="5" applyNumberFormat="1" applyFont="1" applyFill="1" applyBorder="1" applyAlignment="1">
      <alignment horizontal="center"/>
    </xf>
    <xf numFmtId="0" fontId="30" fillId="0" borderId="17" xfId="10" applyBorder="1" applyAlignment="1"/>
    <xf numFmtId="0" fontId="30" fillId="0" borderId="50" xfId="10" applyBorder="1" applyAlignment="1"/>
    <xf numFmtId="0" fontId="30" fillId="0" borderId="51" xfId="10" applyBorder="1" applyAlignment="1"/>
    <xf numFmtId="0" fontId="3" fillId="2" borderId="29" xfId="5" applyFont="1" applyFill="1" applyBorder="1" applyAlignment="1">
      <alignment horizontal="center"/>
    </xf>
    <xf numFmtId="0" fontId="3" fillId="2" borderId="19" xfId="5" applyFont="1" applyFill="1" applyBorder="1" applyAlignment="1">
      <alignment horizontal="center"/>
    </xf>
    <xf numFmtId="0" fontId="3" fillId="2" borderId="63" xfId="5" applyFont="1" applyFill="1" applyBorder="1" applyAlignment="1">
      <alignment horizontal="center"/>
    </xf>
    <xf numFmtId="0" fontId="3" fillId="2" borderId="82" xfId="5" applyFont="1" applyFill="1" applyBorder="1" applyAlignment="1">
      <alignment horizontal="center"/>
    </xf>
    <xf numFmtId="0" fontId="3" fillId="2" borderId="51" xfId="5" applyFont="1" applyFill="1" applyBorder="1" applyAlignment="1">
      <alignment horizontal="center"/>
    </xf>
    <xf numFmtId="0" fontId="3" fillId="2" borderId="10" xfId="5" applyFont="1" applyFill="1" applyBorder="1" applyAlignment="1">
      <alignment horizontal="center"/>
    </xf>
    <xf numFmtId="164" fontId="3" fillId="2" borderId="10" xfId="5" applyNumberFormat="1" applyFont="1" applyFill="1" applyBorder="1" applyAlignment="1">
      <alignment horizontal="center"/>
    </xf>
    <xf numFmtId="4" fontId="6" fillId="2" borderId="10" xfId="5" applyNumberFormat="1" applyFont="1" applyFill="1" applyBorder="1" applyAlignment="1">
      <alignment horizontal="center"/>
    </xf>
    <xf numFmtId="0" fontId="3" fillId="2" borderId="0" xfId="5" applyFont="1" applyFill="1" applyAlignment="1">
      <alignment horizontal="center"/>
    </xf>
    <xf numFmtId="4" fontId="3" fillId="2" borderId="0" xfId="5" applyNumberFormat="1" applyFont="1" applyFill="1" applyAlignment="1"/>
    <xf numFmtId="4" fontId="6" fillId="2" borderId="0" xfId="0" applyNumberFormat="1" applyFont="1" applyFill="1" applyAlignment="1"/>
    <xf numFmtId="0" fontId="3" fillId="2" borderId="0" xfId="5" applyFont="1" applyFill="1" applyAlignment="1">
      <alignment horizontal="left"/>
    </xf>
    <xf numFmtId="2" fontId="10" fillId="3" borderId="0" xfId="0" applyNumberFormat="1" applyFont="1" applyFill="1" applyBorder="1" applyAlignment="1">
      <alignment vertical="top"/>
    </xf>
    <xf numFmtId="0" fontId="3" fillId="0" borderId="20" xfId="5" applyFont="1" applyFill="1" applyBorder="1" applyAlignment="1">
      <alignment horizontal="left" vertical="top"/>
    </xf>
    <xf numFmtId="0" fontId="3" fillId="0" borderId="20" xfId="5" applyFont="1" applyFill="1" applyBorder="1" applyAlignment="1">
      <alignment horizontal="center"/>
    </xf>
    <xf numFmtId="0" fontId="3" fillId="0" borderId="29" xfId="5" applyFont="1" applyFill="1" applyBorder="1" applyAlignment="1">
      <alignment horizontal="center"/>
    </xf>
    <xf numFmtId="164" fontId="3" fillId="0" borderId="19" xfId="5" applyNumberFormat="1" applyFont="1" applyFill="1" applyBorder="1" applyAlignment="1">
      <alignment horizontal="center"/>
    </xf>
    <xf numFmtId="164" fontId="3" fillId="0" borderId="30" xfId="5" applyNumberFormat="1" applyFont="1" applyFill="1" applyBorder="1" applyAlignment="1">
      <alignment horizontal="center"/>
    </xf>
    <xf numFmtId="164" fontId="3" fillId="0" borderId="20" xfId="5" applyNumberFormat="1" applyFont="1" applyFill="1" applyBorder="1" applyAlignment="1">
      <alignment horizontal="center"/>
    </xf>
    <xf numFmtId="4" fontId="3" fillId="0" borderId="57" xfId="5" applyNumberFormat="1" applyFont="1" applyFill="1" applyBorder="1" applyAlignment="1">
      <alignment horizontal="center"/>
    </xf>
    <xf numFmtId="0" fontId="3" fillId="3" borderId="9" xfId="0" applyFont="1" applyFill="1" applyBorder="1" applyAlignment="1">
      <alignment vertical="top" wrapText="1"/>
    </xf>
    <xf numFmtId="4" fontId="6" fillId="5" borderId="4" xfId="0" applyNumberFormat="1" applyFont="1" applyFill="1" applyBorder="1" applyAlignment="1">
      <alignment horizontal="center" vertical="center"/>
    </xf>
    <xf numFmtId="0" fontId="3" fillId="5" borderId="0" xfId="0" applyFont="1" applyFill="1"/>
    <xf numFmtId="0" fontId="3" fillId="0" borderId="5" xfId="10" applyFont="1" applyFill="1" applyBorder="1" applyAlignment="1">
      <alignment horizontal="left" vertical="center"/>
    </xf>
    <xf numFmtId="4" fontId="3" fillId="0" borderId="5" xfId="10" applyNumberFormat="1" applyFont="1" applyFill="1" applyBorder="1" applyAlignment="1" applyProtection="1">
      <alignment horizontal="center" vertical="center"/>
      <protection locked="0"/>
    </xf>
    <xf numFmtId="49" fontId="3" fillId="0" borderId="5" xfId="10" applyNumberFormat="1" applyFont="1" applyFill="1" applyBorder="1" applyAlignment="1" applyProtection="1">
      <alignment horizontal="center" vertical="center"/>
      <protection locked="0"/>
    </xf>
    <xf numFmtId="0" fontId="3" fillId="0" borderId="4" xfId="10" applyFont="1" applyFill="1" applyBorder="1" applyAlignment="1">
      <alignment horizontal="left" vertical="center"/>
    </xf>
    <xf numFmtId="2" fontId="3" fillId="0" borderId="4" xfId="10" applyNumberFormat="1" applyFont="1" applyFill="1" applyBorder="1" applyAlignment="1">
      <alignment horizontal="center" vertical="center"/>
    </xf>
    <xf numFmtId="0" fontId="3" fillId="0" borderId="5" xfId="10" applyFont="1" applyFill="1" applyBorder="1" applyAlignment="1">
      <alignment vertical="center"/>
    </xf>
    <xf numFmtId="2" fontId="3" fillId="0" borderId="5" xfId="10" applyNumberFormat="1" applyFont="1" applyFill="1" applyBorder="1" applyAlignment="1">
      <alignment horizontal="center" vertical="center"/>
    </xf>
    <xf numFmtId="0" fontId="3" fillId="0" borderId="20" xfId="10" applyFont="1" applyFill="1" applyBorder="1" applyAlignment="1">
      <alignment vertical="center" wrapText="1"/>
    </xf>
    <xf numFmtId="1" fontId="3" fillId="0" borderId="20" xfId="10" applyNumberFormat="1" applyFont="1" applyFill="1" applyBorder="1" applyAlignment="1">
      <alignment horizontal="center" vertical="center"/>
    </xf>
    <xf numFmtId="2" fontId="3" fillId="0" borderId="20" xfId="10" applyNumberFormat="1" applyFont="1" applyFill="1" applyBorder="1" applyAlignment="1">
      <alignment horizontal="center" vertical="center"/>
    </xf>
    <xf numFmtId="165" fontId="3" fillId="0" borderId="5" xfId="10" applyNumberFormat="1" applyFont="1" applyFill="1" applyBorder="1" applyAlignment="1">
      <alignment horizontal="center" vertical="center"/>
    </xf>
    <xf numFmtId="0" fontId="3" fillId="0" borderId="31" xfId="10" applyFont="1" applyFill="1" applyBorder="1" applyAlignment="1">
      <alignment horizontal="left" vertical="center"/>
    </xf>
    <xf numFmtId="2" fontId="3" fillId="0" borderId="57" xfId="10" applyNumberFormat="1" applyFont="1" applyFill="1" applyBorder="1" applyAlignment="1">
      <alignment horizontal="center" vertical="center"/>
    </xf>
    <xf numFmtId="49" fontId="10" fillId="0" borderId="4" xfId="10" applyNumberFormat="1" applyFont="1" applyFill="1" applyBorder="1" applyAlignment="1" applyProtection="1">
      <alignment vertical="center"/>
      <protection locked="0"/>
    </xf>
    <xf numFmtId="49" fontId="10" fillId="0" borderId="8" xfId="10" applyNumberFormat="1" applyFont="1" applyFill="1" applyBorder="1" applyAlignment="1" applyProtection="1">
      <alignment vertical="center"/>
      <protection locked="0"/>
    </xf>
    <xf numFmtId="1" fontId="10" fillId="0" borderId="8" xfId="10" applyNumberFormat="1" applyFont="1" applyFill="1" applyBorder="1" applyAlignment="1">
      <alignment horizontal="center" vertical="center"/>
    </xf>
    <xf numFmtId="166" fontId="3" fillId="0" borderId="8" xfId="10" applyNumberFormat="1" applyFont="1" applyFill="1" applyBorder="1" applyAlignment="1">
      <alignment horizontal="center" vertical="center"/>
    </xf>
    <xf numFmtId="2" fontId="10" fillId="0" borderId="8" xfId="10" applyNumberFormat="1" applyFont="1" applyFill="1" applyBorder="1" applyAlignment="1">
      <alignment horizontal="center" vertical="center"/>
    </xf>
    <xf numFmtId="1" fontId="35" fillId="0" borderId="4" xfId="10" applyNumberFormat="1" applyFont="1" applyFill="1" applyBorder="1" applyAlignment="1">
      <alignment horizontal="center" vertical="center"/>
    </xf>
    <xf numFmtId="4" fontId="3" fillId="0" borderId="4" xfId="10" applyNumberFormat="1" applyFont="1" applyFill="1" applyBorder="1" applyAlignment="1">
      <alignment horizontal="center" vertical="center"/>
    </xf>
    <xf numFmtId="0" fontId="10" fillId="0" borderId="0" xfId="10" applyFont="1" applyFill="1" applyBorder="1" applyAlignment="1">
      <alignment horizontal="left" vertical="center" wrapText="1"/>
    </xf>
    <xf numFmtId="1" fontId="10" fillId="0" borderId="0" xfId="10" applyNumberFormat="1" applyFont="1" applyFill="1" applyBorder="1" applyAlignment="1">
      <alignment horizontal="center" vertical="center"/>
    </xf>
    <xf numFmtId="1" fontId="10" fillId="0" borderId="0" xfId="10" applyNumberFormat="1" applyFont="1" applyFill="1" applyBorder="1" applyAlignment="1">
      <alignment horizontal="center" vertical="center" wrapText="1"/>
    </xf>
    <xf numFmtId="166" fontId="10" fillId="0" borderId="0" xfId="10" applyNumberFormat="1" applyFont="1" applyFill="1" applyBorder="1" applyAlignment="1">
      <alignment horizontal="center" vertical="center"/>
    </xf>
    <xf numFmtId="2" fontId="10" fillId="0" borderId="0" xfId="8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left"/>
    </xf>
    <xf numFmtId="1" fontId="10" fillId="0" borderId="0" xfId="10" applyNumberFormat="1" applyFont="1" applyFill="1" applyBorder="1" applyAlignment="1">
      <alignment horizontal="center" vertical="top"/>
    </xf>
    <xf numFmtId="2" fontId="10" fillId="0" borderId="0" xfId="10" applyNumberFormat="1" applyFont="1" applyFill="1" applyBorder="1" applyAlignment="1">
      <alignment horizontal="center" vertical="top"/>
    </xf>
    <xf numFmtId="166" fontId="10" fillId="0" borderId="0" xfId="10" applyNumberFormat="1" applyFont="1" applyFill="1" applyBorder="1" applyAlignment="1">
      <alignment horizontal="center" vertical="top"/>
    </xf>
    <xf numFmtId="0" fontId="10" fillId="0" borderId="0" xfId="10" applyFont="1" applyFill="1" applyAlignment="1">
      <alignment horizontal="left"/>
    </xf>
    <xf numFmtId="0" fontId="10" fillId="0" borderId="0" xfId="10" applyFont="1" applyFill="1" applyBorder="1" applyAlignment="1">
      <alignment horizontal="center" vertical="top"/>
    </xf>
    <xf numFmtId="0" fontId="10" fillId="0" borderId="0" xfId="10" applyFont="1" applyFill="1" applyAlignment="1">
      <alignment horizontal="left" vertical="top" wrapText="1"/>
    </xf>
    <xf numFmtId="0" fontId="10" fillId="0" borderId="0" xfId="10" applyFont="1" applyFill="1" applyAlignment="1">
      <alignment horizontal="center"/>
    </xf>
    <xf numFmtId="2" fontId="8" fillId="0" borderId="0" xfId="10" applyNumberFormat="1" applyFont="1" applyFill="1" applyAlignment="1">
      <alignment horizontal="center"/>
    </xf>
    <xf numFmtId="4" fontId="10" fillId="0" borderId="0" xfId="0" applyNumberFormat="1" applyFont="1" applyFill="1" applyAlignment="1">
      <alignment horizontal="left"/>
    </xf>
    <xf numFmtId="0" fontId="10" fillId="0" borderId="0" xfId="10" applyFont="1" applyFill="1" applyBorder="1" applyAlignment="1">
      <alignment horizontal="left" vertical="top"/>
    </xf>
    <xf numFmtId="0" fontId="10" fillId="0" borderId="0" xfId="7" applyNumberFormat="1" applyFont="1" applyFill="1" applyBorder="1" applyAlignment="1" applyProtection="1">
      <alignment vertical="top"/>
    </xf>
    <xf numFmtId="0" fontId="10" fillId="0" borderId="0" xfId="10" applyFont="1" applyFill="1" applyAlignment="1">
      <alignment horizontal="center" vertical="top" wrapText="1"/>
    </xf>
    <xf numFmtId="2" fontId="10" fillId="0" borderId="0" xfId="10" applyNumberFormat="1" applyFont="1" applyFill="1" applyAlignment="1">
      <alignment horizontal="center" vertical="top" wrapText="1"/>
    </xf>
    <xf numFmtId="4" fontId="10" fillId="0" borderId="0" xfId="0" applyNumberFormat="1" applyFont="1" applyFill="1" applyAlignment="1">
      <alignment vertical="top"/>
    </xf>
    <xf numFmtId="4" fontId="10" fillId="0" borderId="0" xfId="0" applyNumberFormat="1" applyFont="1" applyFill="1" applyAlignment="1"/>
    <xf numFmtId="0" fontId="10" fillId="0" borderId="0" xfId="2" applyFont="1" applyFill="1" applyBorder="1" applyAlignment="1">
      <alignment horizontal="left" vertical="center" wrapText="1"/>
    </xf>
    <xf numFmtId="4" fontId="6" fillId="5" borderId="20" xfId="0" applyNumberFormat="1" applyFont="1" applyFill="1" applyBorder="1" applyAlignment="1">
      <alignment horizontal="center" vertical="center"/>
    </xf>
    <xf numFmtId="0" fontId="3" fillId="3" borderId="31" xfId="0" applyFont="1" applyFill="1" applyBorder="1" applyAlignment="1">
      <alignment horizontal="center" vertical="center"/>
    </xf>
    <xf numFmtId="0" fontId="3" fillId="3" borderId="21" xfId="0" applyFont="1" applyFill="1" applyBorder="1" applyAlignment="1">
      <alignment horizontal="center" vertical="center"/>
    </xf>
    <xf numFmtId="0" fontId="19" fillId="2" borderId="68" xfId="16" applyFont="1" applyFill="1" applyBorder="1" applyAlignment="1">
      <alignment horizontal="left" vertical="center" wrapText="1"/>
    </xf>
    <xf numFmtId="0" fontId="38" fillId="8" borderId="0" xfId="7" applyNumberFormat="1" applyFont="1" applyFill="1" applyBorder="1" applyAlignment="1" applyProtection="1">
      <alignment vertical="center" wrapText="1"/>
    </xf>
    <xf numFmtId="4" fontId="19" fillId="8" borderId="0" xfId="16" applyNumberFormat="1" applyFont="1" applyFill="1" applyBorder="1" applyAlignment="1">
      <alignment horizontal="center" vertical="center" wrapText="1"/>
    </xf>
    <xf numFmtId="0" fontId="19" fillId="8" borderId="0" xfId="16" applyFont="1" applyFill="1" applyBorder="1" applyAlignment="1">
      <alignment horizontal="center" vertical="center" wrapText="1"/>
    </xf>
    <xf numFmtId="2" fontId="2" fillId="2" borderId="66" xfId="8" applyNumberFormat="1" applyFont="1" applyFill="1" applyBorder="1" applyAlignment="1">
      <alignment horizontal="center" vertical="center" wrapText="1"/>
    </xf>
    <xf numFmtId="165" fontId="2" fillId="2" borderId="66" xfId="8" applyNumberFormat="1" applyFont="1" applyFill="1" applyBorder="1" applyAlignment="1">
      <alignment horizontal="center" vertical="center" wrapText="1"/>
    </xf>
    <xf numFmtId="4" fontId="2" fillId="2" borderId="66" xfId="8" applyNumberFormat="1" applyFont="1" applyFill="1" applyBorder="1" applyAlignment="1">
      <alignment horizontal="center" vertical="center" wrapText="1"/>
    </xf>
    <xf numFmtId="0" fontId="2" fillId="2" borderId="73" xfId="8" applyFont="1" applyFill="1" applyBorder="1" applyAlignment="1">
      <alignment horizontal="center" vertical="center" wrapText="1"/>
    </xf>
    <xf numFmtId="165" fontId="2" fillId="2" borderId="73" xfId="8" applyNumberFormat="1" applyFont="1" applyFill="1" applyBorder="1" applyAlignment="1">
      <alignment horizontal="center" vertical="center" wrapText="1"/>
    </xf>
    <xf numFmtId="4" fontId="2" fillId="2" borderId="73" xfId="8" applyNumberFormat="1" applyFont="1" applyFill="1" applyBorder="1" applyAlignment="1">
      <alignment horizontal="center" vertical="center" wrapText="1"/>
    </xf>
    <xf numFmtId="1" fontId="19" fillId="2" borderId="1" xfId="16" applyNumberFormat="1" applyFont="1" applyFill="1" applyBorder="1" applyAlignment="1">
      <alignment horizontal="center" vertical="center" wrapText="1"/>
    </xf>
    <xf numFmtId="165" fontId="19" fillId="2" borderId="1" xfId="16" applyNumberFormat="1" applyFont="1" applyFill="1" applyBorder="1" applyAlignment="1">
      <alignment horizontal="center" vertical="center" wrapText="1"/>
    </xf>
    <xf numFmtId="0" fontId="19" fillId="0" borderId="70" xfId="16" applyFont="1" applyFill="1" applyBorder="1" applyAlignment="1">
      <alignment horizontal="left" vertical="center" wrapText="1"/>
    </xf>
    <xf numFmtId="49" fontId="19" fillId="0" borderId="68" xfId="16" applyNumberFormat="1" applyFont="1" applyFill="1" applyBorder="1" applyAlignment="1" applyProtection="1">
      <alignment horizontal="left" vertical="center" wrapText="1"/>
      <protection locked="0"/>
    </xf>
    <xf numFmtId="4" fontId="45" fillId="0" borderId="1" xfId="16" applyNumberFormat="1" applyFont="1" applyFill="1" applyBorder="1" applyAlignment="1">
      <alignment horizontal="center" vertical="center" wrapText="1"/>
    </xf>
    <xf numFmtId="0" fontId="19" fillId="0" borderId="72" xfId="16" applyFont="1" applyFill="1" applyBorder="1" applyAlignment="1">
      <alignment horizontal="left" vertical="center" wrapText="1"/>
    </xf>
    <xf numFmtId="1" fontId="19" fillId="0" borderId="73" xfId="16" applyNumberFormat="1" applyFont="1" applyFill="1" applyBorder="1" applyAlignment="1">
      <alignment horizontal="center" vertical="center" wrapText="1"/>
    </xf>
    <xf numFmtId="165" fontId="19" fillId="0" borderId="73" xfId="16" applyNumberFormat="1" applyFont="1" applyFill="1" applyBorder="1" applyAlignment="1">
      <alignment horizontal="center" vertical="center" wrapText="1"/>
    </xf>
    <xf numFmtId="4" fontId="19" fillId="0" borderId="73" xfId="16" applyNumberFormat="1" applyFont="1" applyFill="1" applyBorder="1" applyAlignment="1">
      <alignment horizontal="center" vertical="center" wrapText="1"/>
    </xf>
    <xf numFmtId="4" fontId="41" fillId="0" borderId="66" xfId="8" applyNumberFormat="1" applyFont="1" applyFill="1" applyBorder="1" applyAlignment="1">
      <alignment horizontal="center" vertical="center" wrapText="1"/>
    </xf>
    <xf numFmtId="4" fontId="41" fillId="0" borderId="73" xfId="8" applyNumberFormat="1" applyFont="1" applyFill="1" applyBorder="1" applyAlignment="1">
      <alignment horizontal="center" vertical="center" wrapText="1"/>
    </xf>
    <xf numFmtId="4" fontId="41" fillId="0" borderId="74" xfId="16" applyNumberFormat="1" applyFont="1" applyFill="1" applyBorder="1" applyAlignment="1">
      <alignment horizontal="center" vertical="center" wrapText="1"/>
    </xf>
    <xf numFmtId="0" fontId="19" fillId="0" borderId="0" xfId="16" applyFont="1" applyFill="1" applyBorder="1" applyAlignment="1">
      <alignment horizontal="left" vertical="center" wrapText="1"/>
    </xf>
    <xf numFmtId="4" fontId="41" fillId="0" borderId="0" xfId="16" applyNumberFormat="1" applyFont="1" applyFill="1" applyBorder="1" applyAlignment="1">
      <alignment horizontal="center" vertical="center" wrapText="1"/>
    </xf>
    <xf numFmtId="0" fontId="19" fillId="0" borderId="0" xfId="7" applyNumberFormat="1" applyFont="1" applyFill="1" applyBorder="1" applyAlignment="1" applyProtection="1">
      <alignment horizontal="center" vertical="center" wrapText="1"/>
    </xf>
    <xf numFmtId="4" fontId="41" fillId="0" borderId="67" xfId="8" applyNumberFormat="1" applyFont="1" applyFill="1" applyBorder="1" applyAlignment="1">
      <alignment horizontal="center" vertical="center" wrapText="1"/>
    </xf>
    <xf numFmtId="4" fontId="41" fillId="0" borderId="74" xfId="8" applyNumberFormat="1" applyFont="1" applyFill="1" applyBorder="1" applyAlignment="1">
      <alignment horizontal="center" vertical="center" wrapText="1"/>
    </xf>
    <xf numFmtId="0" fontId="19" fillId="2" borderId="0" xfId="16" applyFont="1" applyFill="1" applyBorder="1" applyAlignment="1">
      <alignment horizontal="right" vertical="center" wrapText="1"/>
    </xf>
    <xf numFmtId="0" fontId="19" fillId="3" borderId="0" xfId="16" applyFont="1" applyFill="1" applyBorder="1" applyAlignment="1">
      <alignment horizontal="right" vertical="center" wrapText="1"/>
    </xf>
    <xf numFmtId="0" fontId="19" fillId="0" borderId="0" xfId="16" applyFont="1" applyFill="1" applyBorder="1" applyAlignment="1">
      <alignment horizontal="right" vertical="center" wrapText="1"/>
    </xf>
    <xf numFmtId="0" fontId="19" fillId="0" borderId="0" xfId="7" applyNumberFormat="1" applyFont="1" applyFill="1" applyBorder="1" applyAlignment="1" applyProtection="1">
      <alignment vertical="center" wrapText="1"/>
    </xf>
    <xf numFmtId="0" fontId="3" fillId="0" borderId="32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18" xfId="0" quotePrefix="1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horizontal="center" vertical="center"/>
    </xf>
    <xf numFmtId="164" fontId="3" fillId="0" borderId="3" xfId="0" applyNumberFormat="1" applyFont="1" applyFill="1" applyBorder="1" applyAlignment="1">
      <alignment horizontal="center" vertical="center"/>
    </xf>
    <xf numFmtId="4" fontId="6" fillId="0" borderId="3" xfId="0" applyNumberFormat="1" applyFont="1" applyFill="1" applyBorder="1" applyAlignment="1">
      <alignment horizontal="center" vertical="center"/>
    </xf>
    <xf numFmtId="0" fontId="3" fillId="0" borderId="26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28" xfId="0" applyFont="1" applyFill="1" applyBorder="1" applyAlignment="1">
      <alignment horizontal="center" vertical="center"/>
    </xf>
    <xf numFmtId="164" fontId="3" fillId="0" borderId="4" xfId="0" applyNumberFormat="1" applyFont="1" applyFill="1" applyBorder="1" applyAlignment="1">
      <alignment horizontal="center" vertical="center"/>
    </xf>
    <xf numFmtId="4" fontId="6" fillId="0" borderId="4" xfId="0" applyNumberFormat="1" applyFont="1" applyFill="1" applyBorder="1" applyAlignment="1">
      <alignment horizontal="center" vertical="center"/>
    </xf>
    <xf numFmtId="0" fontId="3" fillId="0" borderId="6" xfId="0" quotePrefix="1" applyFont="1" applyFill="1" applyBorder="1" applyAlignment="1">
      <alignment horizontal="center" vertical="center"/>
    </xf>
    <xf numFmtId="0" fontId="3" fillId="0" borderId="9" xfId="0" applyFont="1" applyFill="1" applyBorder="1" applyAlignment="1">
      <alignment vertical="top"/>
    </xf>
    <xf numFmtId="0" fontId="3" fillId="0" borderId="0" xfId="0" applyFont="1" applyFill="1"/>
    <xf numFmtId="0" fontId="3" fillId="0" borderId="27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13" xfId="0" quotePrefix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164" fontId="3" fillId="0" borderId="5" xfId="0" applyNumberFormat="1" applyFont="1" applyFill="1" applyBorder="1" applyAlignment="1">
      <alignment horizontal="center" vertical="center"/>
    </xf>
    <xf numFmtId="4" fontId="6" fillId="0" borderId="5" xfId="0" applyNumberFormat="1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4" fontId="6" fillId="0" borderId="28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vertical="top" wrapText="1"/>
    </xf>
    <xf numFmtId="0" fontId="3" fillId="0" borderId="3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vertical="top" wrapText="1"/>
    </xf>
    <xf numFmtId="0" fontId="0" fillId="0" borderId="10" xfId="0" applyFont="1" applyFill="1" applyBorder="1" applyAlignment="1">
      <alignment vertical="top" wrapText="1"/>
    </xf>
    <xf numFmtId="0" fontId="3" fillId="0" borderId="33" xfId="0" applyFont="1" applyFill="1" applyBorder="1" applyAlignment="1">
      <alignment horizontal="center" vertical="center"/>
    </xf>
    <xf numFmtId="0" fontId="3" fillId="0" borderId="34" xfId="0" applyFont="1" applyFill="1" applyBorder="1" applyAlignment="1">
      <alignment horizontal="center" vertical="center"/>
    </xf>
    <xf numFmtId="0" fontId="3" fillId="0" borderId="35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164" fontId="3" fillId="0" borderId="10" xfId="0" applyNumberFormat="1" applyFont="1" applyFill="1" applyBorder="1" applyAlignment="1">
      <alignment horizontal="center" vertical="center"/>
    </xf>
    <xf numFmtId="4" fontId="6" fillId="0" borderId="31" xfId="0" applyNumberFormat="1" applyFont="1" applyFill="1" applyBorder="1" applyAlignment="1">
      <alignment horizontal="center" vertical="center"/>
    </xf>
    <xf numFmtId="4" fontId="6" fillId="0" borderId="20" xfId="0" applyNumberFormat="1" applyFont="1" applyFill="1" applyBorder="1" applyAlignment="1">
      <alignment horizontal="center" vertical="center"/>
    </xf>
    <xf numFmtId="4" fontId="6" fillId="0" borderId="22" xfId="0" applyNumberFormat="1" applyFont="1" applyFill="1" applyBorder="1" applyAlignment="1">
      <alignment horizontal="center" vertical="center"/>
    </xf>
    <xf numFmtId="2" fontId="8" fillId="0" borderId="13" xfId="16" applyNumberFormat="1" applyFont="1" applyFill="1" applyBorder="1" applyAlignment="1">
      <alignment horizontal="center" vertical="center"/>
    </xf>
    <xf numFmtId="4" fontId="41" fillId="0" borderId="58" xfId="16" applyNumberFormat="1" applyFont="1" applyFill="1" applyBorder="1" applyAlignment="1">
      <alignment horizontal="center" vertical="center" wrapText="1"/>
    </xf>
    <xf numFmtId="4" fontId="2" fillId="0" borderId="1" xfId="16" applyNumberFormat="1" applyFont="1" applyFill="1" applyBorder="1" applyAlignment="1">
      <alignment horizontal="center" vertical="center" wrapText="1"/>
    </xf>
    <xf numFmtId="4" fontId="41" fillId="0" borderId="73" xfId="16" applyNumberFormat="1" applyFont="1" applyFill="1" applyBorder="1" applyAlignment="1">
      <alignment horizontal="center" vertical="center" wrapText="1"/>
    </xf>
    <xf numFmtId="171" fontId="3" fillId="3" borderId="0" xfId="21" applyNumberFormat="1" applyFont="1" applyFill="1" applyBorder="1" applyAlignment="1">
      <alignment horizontal="center"/>
    </xf>
    <xf numFmtId="4" fontId="6" fillId="9" borderId="3" xfId="0" applyNumberFormat="1" applyFont="1" applyFill="1" applyBorder="1" applyAlignment="1">
      <alignment horizontal="center"/>
    </xf>
    <xf numFmtId="2" fontId="3" fillId="9" borderId="0" xfId="0" applyNumberFormat="1" applyFont="1" applyFill="1"/>
    <xf numFmtId="0" fontId="3" fillId="3" borderId="23" xfId="0" applyFont="1" applyFill="1" applyBorder="1" applyAlignment="1">
      <alignment vertical="top" wrapText="1"/>
    </xf>
    <xf numFmtId="0" fontId="0" fillId="0" borderId="0" xfId="0" applyAlignment="1">
      <alignment horizontal="center"/>
    </xf>
    <xf numFmtId="0" fontId="10" fillId="10" borderId="0" xfId="8" applyFont="1" applyFill="1" applyBorder="1" applyAlignment="1">
      <alignment horizontal="center" vertical="top"/>
    </xf>
    <xf numFmtId="0" fontId="0" fillId="10" borderId="0" xfId="0" applyFill="1" applyAlignment="1">
      <alignment horizontal="center"/>
    </xf>
    <xf numFmtId="0" fontId="30" fillId="10" borderId="0" xfId="10" applyFill="1" applyAlignment="1">
      <alignment horizontal="center"/>
    </xf>
    <xf numFmtId="0" fontId="10" fillId="10" borderId="0" xfId="10" applyFont="1" applyFill="1" applyBorder="1" applyAlignment="1">
      <alignment horizontal="center" vertical="top"/>
    </xf>
    <xf numFmtId="171" fontId="3" fillId="0" borderId="0" xfId="21" applyNumberFormat="1" applyFont="1" applyFill="1" applyBorder="1" applyAlignment="1">
      <alignment horizontal="center"/>
    </xf>
    <xf numFmtId="0" fontId="4" fillId="0" borderId="0" xfId="0" applyFont="1" applyFill="1" applyAlignment="1">
      <alignment wrapText="1"/>
    </xf>
    <xf numFmtId="0" fontId="30" fillId="0" borderId="0" xfId="10" applyFill="1"/>
    <xf numFmtId="0" fontId="30" fillId="0" borderId="0" xfId="10" applyFill="1" applyAlignment="1">
      <alignment horizontal="center"/>
    </xf>
    <xf numFmtId="0" fontId="10" fillId="0" borderId="0" xfId="8" applyFont="1" applyFill="1" applyBorder="1" applyAlignment="1">
      <alignment horizontal="center" vertical="top"/>
    </xf>
    <xf numFmtId="0" fontId="4" fillId="0" borderId="0" xfId="0" applyFont="1" applyFill="1" applyAlignment="1">
      <alignment horizontal="center" vertical="center" wrapText="1"/>
    </xf>
    <xf numFmtId="0" fontId="10" fillId="0" borderId="0" xfId="8" applyFont="1" applyFill="1" applyBorder="1" applyAlignment="1">
      <alignment vertical="top"/>
    </xf>
    <xf numFmtId="0" fontId="10" fillId="0" borderId="0" xfId="10" applyFont="1" applyFill="1" applyBorder="1" applyAlignment="1">
      <alignment vertical="top"/>
    </xf>
    <xf numFmtId="2" fontId="3" fillId="0" borderId="0" xfId="0" applyNumberFormat="1" applyFont="1" applyFill="1"/>
    <xf numFmtId="2" fontId="10" fillId="0" borderId="0" xfId="10" applyNumberFormat="1" applyFont="1" applyFill="1" applyBorder="1" applyAlignment="1">
      <alignment vertical="top"/>
    </xf>
    <xf numFmtId="0" fontId="0" fillId="0" borderId="0" xfId="0" applyFill="1"/>
    <xf numFmtId="0" fontId="0" fillId="0" borderId="0" xfId="0" applyFill="1" applyAlignment="1">
      <alignment horizontal="center"/>
    </xf>
    <xf numFmtId="166" fontId="10" fillId="0" borderId="0" xfId="10" applyNumberFormat="1" applyFont="1" applyFill="1" applyBorder="1" applyAlignment="1">
      <alignment vertical="top"/>
    </xf>
    <xf numFmtId="2" fontId="3" fillId="0" borderId="0" xfId="0" applyNumberFormat="1" applyFont="1" applyFill="1" applyAlignment="1">
      <alignment vertical="top"/>
    </xf>
    <xf numFmtId="0" fontId="0" fillId="0" borderId="0" xfId="0" applyFill="1" applyAlignment="1">
      <alignment vertical="top"/>
    </xf>
    <xf numFmtId="165" fontId="3" fillId="3" borderId="0" xfId="0" applyNumberFormat="1" applyFont="1" applyFill="1" applyAlignment="1">
      <alignment wrapText="1"/>
    </xf>
    <xf numFmtId="0" fontId="3" fillId="0" borderId="27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13" xfId="0" quotePrefix="1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164" fontId="3" fillId="0" borderId="5" xfId="0" applyNumberFormat="1" applyFont="1" applyFill="1" applyBorder="1" applyAlignment="1">
      <alignment horizontal="center"/>
    </xf>
    <xf numFmtId="4" fontId="6" fillId="0" borderId="22" xfId="0" applyNumberFormat="1" applyFont="1" applyFill="1" applyBorder="1" applyAlignment="1">
      <alignment horizontal="center"/>
    </xf>
    <xf numFmtId="0" fontId="3" fillId="0" borderId="10" xfId="0" applyFont="1" applyFill="1" applyBorder="1" applyAlignment="1">
      <alignment vertical="top" wrapText="1"/>
    </xf>
    <xf numFmtId="0" fontId="3" fillId="0" borderId="33" xfId="0" applyFont="1" applyFill="1" applyBorder="1" applyAlignment="1">
      <alignment horizontal="center"/>
    </xf>
    <xf numFmtId="0" fontId="3" fillId="0" borderId="34" xfId="0" applyFont="1" applyFill="1" applyBorder="1" applyAlignment="1">
      <alignment horizontal="center"/>
    </xf>
    <xf numFmtId="0" fontId="3" fillId="0" borderId="35" xfId="0" quotePrefix="1" applyFont="1" applyFill="1" applyBorder="1" applyAlignment="1">
      <alignment horizontal="center"/>
    </xf>
    <xf numFmtId="0" fontId="3" fillId="0" borderId="10" xfId="0" applyFont="1" applyFill="1" applyBorder="1" applyAlignment="1">
      <alignment horizontal="center"/>
    </xf>
    <xf numFmtId="164" fontId="3" fillId="0" borderId="10" xfId="0" applyNumberFormat="1" applyFont="1" applyFill="1" applyBorder="1" applyAlignment="1">
      <alignment horizontal="center"/>
    </xf>
    <xf numFmtId="4" fontId="6" fillId="0" borderId="17" xfId="0" applyNumberFormat="1" applyFont="1" applyFill="1" applyBorder="1" applyAlignment="1">
      <alignment horizontal="center"/>
    </xf>
    <xf numFmtId="4" fontId="3" fillId="3" borderId="0" xfId="0" applyNumberFormat="1" applyFont="1" applyFill="1" applyBorder="1"/>
    <xf numFmtId="0" fontId="3" fillId="2" borderId="0" xfId="0" applyFont="1" applyFill="1" applyAlignment="1">
      <alignment wrapText="1"/>
    </xf>
    <xf numFmtId="0" fontId="3" fillId="3" borderId="0" xfId="0" applyFont="1" applyFill="1" applyAlignment="1">
      <alignment horizontal="left"/>
    </xf>
    <xf numFmtId="0" fontId="3" fillId="3" borderId="0" xfId="0" applyFont="1" applyFill="1" applyAlignment="1"/>
    <xf numFmtId="0" fontId="3" fillId="3" borderId="9" xfId="0" applyFont="1" applyFill="1" applyBorder="1" applyAlignment="1">
      <alignment horizontal="left" vertical="top" wrapText="1"/>
    </xf>
    <xf numFmtId="0" fontId="6" fillId="3" borderId="15" xfId="0" applyFont="1" applyFill="1" applyBorder="1" applyAlignment="1">
      <alignment horizontal="left" vertical="top" wrapText="1"/>
    </xf>
    <xf numFmtId="0" fontId="6" fillId="3" borderId="48" xfId="0" applyFont="1" applyFill="1" applyBorder="1" applyAlignment="1">
      <alignment horizontal="left" vertical="top" wrapText="1"/>
    </xf>
    <xf numFmtId="0" fontId="6" fillId="3" borderId="49" xfId="0" applyFont="1" applyFill="1" applyBorder="1" applyAlignment="1">
      <alignment horizontal="left" vertical="top" wrapText="1"/>
    </xf>
    <xf numFmtId="0" fontId="6" fillId="3" borderId="16" xfId="0" applyFont="1" applyFill="1" applyBorder="1" applyAlignment="1">
      <alignment horizontal="left" vertical="top" wrapText="1"/>
    </xf>
    <xf numFmtId="0" fontId="6" fillId="3" borderId="0" xfId="0" applyFont="1" applyFill="1" applyBorder="1" applyAlignment="1">
      <alignment horizontal="left" vertical="top" wrapText="1"/>
    </xf>
    <xf numFmtId="0" fontId="6" fillId="3" borderId="11" xfId="0" applyFont="1" applyFill="1" applyBorder="1" applyAlignment="1">
      <alignment horizontal="left" vertical="top" wrapText="1"/>
    </xf>
    <xf numFmtId="0" fontId="6" fillId="3" borderId="17" xfId="0" applyFont="1" applyFill="1" applyBorder="1" applyAlignment="1">
      <alignment horizontal="left" vertical="top" wrapText="1"/>
    </xf>
    <xf numFmtId="0" fontId="6" fillId="3" borderId="50" xfId="0" applyFont="1" applyFill="1" applyBorder="1" applyAlignment="1">
      <alignment horizontal="left" vertical="top" wrapText="1"/>
    </xf>
    <xf numFmtId="0" fontId="6" fillId="3" borderId="51" xfId="0" applyFont="1" applyFill="1" applyBorder="1" applyAlignment="1">
      <alignment horizontal="left" vertical="top" wrapText="1"/>
    </xf>
    <xf numFmtId="0" fontId="4" fillId="3" borderId="45" xfId="0" applyFont="1" applyFill="1" applyBorder="1" applyAlignment="1">
      <alignment horizontal="center" vertical="center" wrapText="1"/>
    </xf>
    <xf numFmtId="0" fontId="4" fillId="3" borderId="54" xfId="0" applyFont="1" applyFill="1" applyBorder="1" applyAlignment="1">
      <alignment horizontal="center" vertical="center" wrapText="1"/>
    </xf>
    <xf numFmtId="0" fontId="4" fillId="3" borderId="58" xfId="0" applyFont="1" applyFill="1" applyBorder="1" applyAlignment="1">
      <alignment horizontal="center" vertical="center" wrapText="1"/>
    </xf>
    <xf numFmtId="4" fontId="3" fillId="3" borderId="0" xfId="0" applyNumberFormat="1" applyFont="1" applyFill="1" applyAlignment="1">
      <alignment horizontal="left" vertical="top" wrapText="1"/>
    </xf>
    <xf numFmtId="0" fontId="4" fillId="3" borderId="50" xfId="0" applyFont="1" applyFill="1" applyBorder="1" applyAlignment="1">
      <alignment horizontal="center" vertical="center" wrapText="1"/>
    </xf>
    <xf numFmtId="0" fontId="4" fillId="3" borderId="51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left" vertical="top" wrapText="1"/>
    </xf>
    <xf numFmtId="0" fontId="4" fillId="3" borderId="48" xfId="0" applyFont="1" applyFill="1" applyBorder="1" applyAlignment="1">
      <alignment horizontal="center" vertical="center" wrapText="1"/>
    </xf>
    <xf numFmtId="0" fontId="4" fillId="3" borderId="49" xfId="0" applyFont="1" applyFill="1" applyBorder="1" applyAlignment="1">
      <alignment horizontal="center" vertical="center" wrapText="1"/>
    </xf>
    <xf numFmtId="0" fontId="9" fillId="3" borderId="48" xfId="0" applyFont="1" applyFill="1" applyBorder="1" applyAlignment="1">
      <alignment horizontal="left" vertical="top" wrapText="1"/>
    </xf>
    <xf numFmtId="0" fontId="9" fillId="3" borderId="49" xfId="0" applyFont="1" applyFill="1" applyBorder="1" applyAlignment="1">
      <alignment horizontal="left" vertical="top" wrapText="1"/>
    </xf>
    <xf numFmtId="0" fontId="9" fillId="3" borderId="0" xfId="0" applyFont="1" applyFill="1" applyBorder="1" applyAlignment="1">
      <alignment horizontal="left" vertical="top" wrapText="1"/>
    </xf>
    <xf numFmtId="0" fontId="9" fillId="3" borderId="11" xfId="0" applyFont="1" applyFill="1" applyBorder="1" applyAlignment="1">
      <alignment horizontal="left" vertical="top" wrapText="1"/>
    </xf>
    <xf numFmtId="0" fontId="9" fillId="3" borderId="16" xfId="0" applyFont="1" applyFill="1" applyBorder="1" applyAlignment="1">
      <alignment horizontal="left" vertical="top" wrapText="1"/>
    </xf>
    <xf numFmtId="0" fontId="9" fillId="3" borderId="17" xfId="0" applyFont="1" applyFill="1" applyBorder="1" applyAlignment="1">
      <alignment horizontal="left" vertical="top" wrapText="1"/>
    </xf>
    <xf numFmtId="0" fontId="9" fillId="3" borderId="50" xfId="0" applyFont="1" applyFill="1" applyBorder="1" applyAlignment="1">
      <alignment horizontal="left" vertical="top" wrapText="1"/>
    </xf>
    <xf numFmtId="0" fontId="9" fillId="3" borderId="51" xfId="0" applyFont="1" applyFill="1" applyBorder="1" applyAlignment="1">
      <alignment horizontal="left" vertical="top" wrapText="1"/>
    </xf>
    <xf numFmtId="0" fontId="4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4" fontId="3" fillId="2" borderId="0" xfId="0" applyNumberFormat="1" applyFont="1" applyFill="1" applyAlignment="1">
      <alignment horizontal="left"/>
    </xf>
    <xf numFmtId="0" fontId="4" fillId="3" borderId="16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left" vertical="top" wrapText="1"/>
    </xf>
    <xf numFmtId="0" fontId="3" fillId="3" borderId="10" xfId="0" applyFont="1" applyFill="1" applyBorder="1" applyAlignment="1">
      <alignment horizontal="left" vertical="top" wrapText="1"/>
    </xf>
    <xf numFmtId="0" fontId="2" fillId="2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5" fillId="3" borderId="0" xfId="0" applyFont="1" applyFill="1" applyBorder="1" applyAlignment="1">
      <alignment horizontal="center"/>
    </xf>
    <xf numFmtId="0" fontId="6" fillId="3" borderId="0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Alignment="1">
      <alignment horizontal="center" vertical="center" wrapText="1"/>
    </xf>
    <xf numFmtId="4" fontId="0" fillId="3" borderId="1" xfId="0" applyNumberForma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left" vertical="top" wrapText="1"/>
    </xf>
    <xf numFmtId="0" fontId="3" fillId="0" borderId="9" xfId="0" applyFont="1" applyFill="1" applyBorder="1" applyAlignment="1">
      <alignment horizontal="left" vertical="top" wrapText="1"/>
    </xf>
    <xf numFmtId="0" fontId="3" fillId="0" borderId="10" xfId="0" applyFont="1" applyFill="1" applyBorder="1" applyAlignment="1">
      <alignment horizontal="left" vertical="top" wrapText="1"/>
    </xf>
    <xf numFmtId="4" fontId="3" fillId="3" borderId="0" xfId="0" applyNumberFormat="1" applyFont="1" applyFill="1" applyAlignment="1">
      <alignment horizontal="left"/>
    </xf>
    <xf numFmtId="0" fontId="6" fillId="0" borderId="15" xfId="0" applyFont="1" applyFill="1" applyBorder="1" applyAlignment="1">
      <alignment horizontal="left" vertical="top" wrapText="1"/>
    </xf>
    <xf numFmtId="0" fontId="0" fillId="0" borderId="48" xfId="0" applyFont="1" applyFill="1" applyBorder="1" applyAlignment="1">
      <alignment horizontal="left" vertical="top" wrapText="1"/>
    </xf>
    <xf numFmtId="0" fontId="0" fillId="0" borderId="49" xfId="0" applyFont="1" applyFill="1" applyBorder="1" applyAlignment="1">
      <alignment horizontal="left" vertical="top" wrapText="1"/>
    </xf>
    <xf numFmtId="0" fontId="6" fillId="0" borderId="16" xfId="0" applyFont="1" applyFill="1" applyBorder="1" applyAlignment="1">
      <alignment horizontal="left" vertical="top" wrapText="1"/>
    </xf>
    <xf numFmtId="0" fontId="0" fillId="0" borderId="0" xfId="0" applyFont="1" applyFill="1" applyBorder="1" applyAlignment="1">
      <alignment horizontal="left" vertical="top" wrapText="1"/>
    </xf>
    <xf numFmtId="0" fontId="0" fillId="0" borderId="11" xfId="0" applyFont="1" applyFill="1" applyBorder="1" applyAlignment="1">
      <alignment horizontal="left" vertical="top" wrapText="1"/>
    </xf>
    <xf numFmtId="0" fontId="0" fillId="0" borderId="16" xfId="0" applyFont="1" applyFill="1" applyBorder="1" applyAlignment="1">
      <alignment horizontal="left" vertical="top" wrapText="1"/>
    </xf>
    <xf numFmtId="0" fontId="0" fillId="0" borderId="17" xfId="0" applyFont="1" applyFill="1" applyBorder="1" applyAlignment="1">
      <alignment horizontal="left" vertical="top" wrapText="1"/>
    </xf>
    <xf numFmtId="0" fontId="0" fillId="0" borderId="50" xfId="0" applyFont="1" applyFill="1" applyBorder="1" applyAlignment="1">
      <alignment horizontal="left" vertical="top" wrapText="1"/>
    </xf>
    <xf numFmtId="0" fontId="0" fillId="0" borderId="51" xfId="0" applyFont="1" applyFill="1" applyBorder="1" applyAlignment="1">
      <alignment horizontal="left" vertical="top" wrapText="1"/>
    </xf>
    <xf numFmtId="0" fontId="8" fillId="3" borderId="15" xfId="0" applyFont="1" applyFill="1" applyBorder="1" applyAlignment="1">
      <alignment horizontal="left" vertical="top" wrapText="1"/>
    </xf>
    <xf numFmtId="0" fontId="8" fillId="3" borderId="48" xfId="0" applyFont="1" applyFill="1" applyBorder="1" applyAlignment="1">
      <alignment horizontal="left" vertical="top" wrapText="1"/>
    </xf>
    <xf numFmtId="0" fontId="8" fillId="3" borderId="49" xfId="0" applyFont="1" applyFill="1" applyBorder="1" applyAlignment="1">
      <alignment horizontal="left" vertical="top" wrapText="1"/>
    </xf>
    <xf numFmtId="0" fontId="8" fillId="3" borderId="16" xfId="0" applyFont="1" applyFill="1" applyBorder="1" applyAlignment="1">
      <alignment horizontal="left" vertical="top" wrapText="1"/>
    </xf>
    <xf numFmtId="0" fontId="8" fillId="3" borderId="0" xfId="0" applyFont="1" applyFill="1" applyBorder="1" applyAlignment="1">
      <alignment horizontal="left" vertical="top" wrapText="1"/>
    </xf>
    <xf numFmtId="0" fontId="8" fillId="3" borderId="11" xfId="0" applyFont="1" applyFill="1" applyBorder="1" applyAlignment="1">
      <alignment horizontal="left" vertical="top" wrapText="1"/>
    </xf>
    <xf numFmtId="0" fontId="8" fillId="3" borderId="17" xfId="0" applyFont="1" applyFill="1" applyBorder="1" applyAlignment="1">
      <alignment horizontal="left" vertical="top" wrapText="1"/>
    </xf>
    <xf numFmtId="0" fontId="8" fillId="3" borderId="50" xfId="0" applyFont="1" applyFill="1" applyBorder="1" applyAlignment="1">
      <alignment horizontal="left" vertical="top" wrapText="1"/>
    </xf>
    <xf numFmtId="0" fontId="8" fillId="3" borderId="51" xfId="0" applyFont="1" applyFill="1" applyBorder="1" applyAlignment="1">
      <alignment horizontal="left" vertical="top" wrapText="1"/>
    </xf>
    <xf numFmtId="0" fontId="8" fillId="0" borderId="16" xfId="0" applyFont="1" applyFill="1" applyBorder="1" applyAlignment="1">
      <alignment horizontal="left" vertical="top" wrapText="1"/>
    </xf>
    <xf numFmtId="0" fontId="8" fillId="0" borderId="0" xfId="0" applyFont="1" applyFill="1" applyBorder="1" applyAlignment="1">
      <alignment horizontal="left" vertical="top" wrapText="1"/>
    </xf>
    <xf numFmtId="0" fontId="8" fillId="0" borderId="11" xfId="0" applyFont="1" applyFill="1" applyBorder="1" applyAlignment="1">
      <alignment horizontal="left" vertical="top" wrapText="1"/>
    </xf>
    <xf numFmtId="0" fontId="8" fillId="0" borderId="17" xfId="0" applyFont="1" applyFill="1" applyBorder="1" applyAlignment="1">
      <alignment horizontal="left" vertical="top" wrapText="1"/>
    </xf>
    <xf numFmtId="0" fontId="8" fillId="0" borderId="50" xfId="0" applyFont="1" applyFill="1" applyBorder="1" applyAlignment="1">
      <alignment horizontal="left" vertical="top" wrapText="1"/>
    </xf>
    <xf numFmtId="0" fontId="8" fillId="0" borderId="51" xfId="0" applyFont="1" applyFill="1" applyBorder="1" applyAlignment="1">
      <alignment horizontal="left" vertical="top" wrapText="1"/>
    </xf>
    <xf numFmtId="0" fontId="3" fillId="3" borderId="0" xfId="0" applyFont="1" applyFill="1" applyAlignment="1">
      <alignment wrapText="1"/>
    </xf>
    <xf numFmtId="0" fontId="2" fillId="3" borderId="0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4" fontId="4" fillId="3" borderId="45" xfId="0" applyNumberFormat="1" applyFont="1" applyFill="1" applyBorder="1" applyAlignment="1">
      <alignment horizontal="center" vertical="center" wrapText="1"/>
    </xf>
    <xf numFmtId="4" fontId="4" fillId="3" borderId="58" xfId="0" applyNumberFormat="1" applyFont="1" applyFill="1" applyBorder="1" applyAlignment="1">
      <alignment horizontal="center" vertical="center" wrapText="1"/>
    </xf>
    <xf numFmtId="0" fontId="0" fillId="3" borderId="48" xfId="0" applyFont="1" applyFill="1" applyBorder="1" applyAlignment="1">
      <alignment horizontal="left" vertical="top" wrapText="1"/>
    </xf>
    <xf numFmtId="0" fontId="0" fillId="3" borderId="49" xfId="0" applyFont="1" applyFill="1" applyBorder="1" applyAlignment="1">
      <alignment horizontal="left" vertical="top" wrapText="1"/>
    </xf>
    <xf numFmtId="0" fontId="0" fillId="3" borderId="0" xfId="0" applyFont="1" applyFill="1" applyBorder="1" applyAlignment="1">
      <alignment horizontal="left" vertical="top" wrapText="1"/>
    </xf>
    <xf numFmtId="0" fontId="0" fillId="3" borderId="11" xfId="0" applyFont="1" applyFill="1" applyBorder="1" applyAlignment="1">
      <alignment horizontal="left" vertical="top" wrapText="1"/>
    </xf>
    <xf numFmtId="0" fontId="0" fillId="3" borderId="16" xfId="0" applyFont="1" applyFill="1" applyBorder="1" applyAlignment="1">
      <alignment horizontal="left" vertical="top" wrapText="1"/>
    </xf>
    <xf numFmtId="0" fontId="0" fillId="3" borderId="17" xfId="0" applyFont="1" applyFill="1" applyBorder="1" applyAlignment="1">
      <alignment horizontal="left" vertical="top" wrapText="1"/>
    </xf>
    <xf numFmtId="0" fontId="0" fillId="3" borderId="50" xfId="0" applyFont="1" applyFill="1" applyBorder="1" applyAlignment="1">
      <alignment horizontal="left" vertical="top" wrapText="1"/>
    </xf>
    <xf numFmtId="0" fontId="0" fillId="3" borderId="51" xfId="0" applyFont="1" applyFill="1" applyBorder="1" applyAlignment="1">
      <alignment horizontal="left" vertical="top" wrapText="1"/>
    </xf>
    <xf numFmtId="0" fontId="6" fillId="3" borderId="23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10" fillId="3" borderId="23" xfId="0" applyFont="1" applyFill="1" applyBorder="1" applyAlignment="1">
      <alignment horizontal="left" vertical="top" wrapText="1"/>
    </xf>
    <xf numFmtId="0" fontId="10" fillId="3" borderId="9" xfId="0" applyFont="1" applyFill="1" applyBorder="1" applyAlignment="1">
      <alignment horizontal="left" vertical="top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54" xfId="0" applyFont="1" applyFill="1" applyBorder="1" applyAlignment="1">
      <alignment horizontal="center" vertical="center" wrapText="1"/>
    </xf>
    <xf numFmtId="0" fontId="3" fillId="3" borderId="58" xfId="0" applyFont="1" applyFill="1" applyBorder="1" applyAlignment="1">
      <alignment horizontal="center" vertical="center" wrapText="1"/>
    </xf>
    <xf numFmtId="4" fontId="0" fillId="3" borderId="58" xfId="0" applyNumberFormat="1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vertical="top" wrapText="1"/>
    </xf>
    <xf numFmtId="0" fontId="0" fillId="0" borderId="9" xfId="0" applyBorder="1" applyAlignment="1"/>
    <xf numFmtId="0" fontId="0" fillId="0" borderId="10" xfId="0" applyBorder="1" applyAlignment="1"/>
    <xf numFmtId="0" fontId="0" fillId="0" borderId="54" xfId="0" applyBorder="1" applyAlignment="1"/>
    <xf numFmtId="0" fontId="0" fillId="0" borderId="58" xfId="0" applyBorder="1" applyAlignment="1"/>
    <xf numFmtId="0" fontId="6" fillId="3" borderId="15" xfId="0" applyFont="1" applyFill="1" applyBorder="1" applyAlignment="1">
      <alignment vertical="top" wrapText="1"/>
    </xf>
    <xf numFmtId="0" fontId="0" fillId="0" borderId="48" xfId="0" applyBorder="1" applyAlignment="1">
      <alignment vertical="top" wrapText="1"/>
    </xf>
    <xf numFmtId="0" fontId="0" fillId="0" borderId="49" xfId="0" applyBorder="1" applyAlignment="1">
      <alignment vertical="top" wrapText="1"/>
    </xf>
    <xf numFmtId="0" fontId="0" fillId="0" borderId="17" xfId="0" applyBorder="1" applyAlignment="1">
      <alignment vertical="top" wrapText="1"/>
    </xf>
    <xf numFmtId="0" fontId="0" fillId="0" borderId="50" xfId="0" applyBorder="1" applyAlignment="1">
      <alignment vertical="top" wrapText="1"/>
    </xf>
    <xf numFmtId="0" fontId="0" fillId="0" borderId="51" xfId="0" applyBorder="1" applyAlignment="1">
      <alignment vertical="top" wrapText="1"/>
    </xf>
    <xf numFmtId="0" fontId="0" fillId="0" borderId="9" xfId="0" applyBorder="1" applyAlignment="1">
      <alignment vertical="top" wrapText="1"/>
    </xf>
    <xf numFmtId="0" fontId="3" fillId="3" borderId="9" xfId="0" applyFont="1" applyFill="1" applyBorder="1" applyAlignment="1">
      <alignment vertical="top" wrapText="1"/>
    </xf>
    <xf numFmtId="4" fontId="18" fillId="3" borderId="0" xfId="0" applyNumberFormat="1" applyFont="1" applyFill="1" applyAlignment="1">
      <alignment horizontal="left" vertical="top" wrapText="1"/>
    </xf>
    <xf numFmtId="0" fontId="0" fillId="3" borderId="0" xfId="0" applyFont="1" applyFill="1" applyAlignment="1">
      <alignment horizontal="left"/>
    </xf>
    <xf numFmtId="0" fontId="8" fillId="0" borderId="15" xfId="0" applyFont="1" applyFill="1" applyBorder="1" applyAlignment="1">
      <alignment horizontal="left" vertical="top" wrapText="1"/>
    </xf>
    <xf numFmtId="0" fontId="8" fillId="0" borderId="48" xfId="0" applyFont="1" applyFill="1" applyBorder="1" applyAlignment="1">
      <alignment horizontal="left" vertical="top" wrapText="1"/>
    </xf>
    <xf numFmtId="0" fontId="8" fillId="0" borderId="49" xfId="0" applyFont="1" applyFill="1" applyBorder="1" applyAlignment="1">
      <alignment horizontal="left" vertical="top" wrapText="1"/>
    </xf>
    <xf numFmtId="0" fontId="4" fillId="3" borderId="23" xfId="0" applyFont="1" applyFill="1" applyBorder="1" applyAlignment="1">
      <alignment horizontal="left" vertical="center" wrapText="1"/>
    </xf>
    <xf numFmtId="0" fontId="3" fillId="3" borderId="10" xfId="0" applyFont="1" applyFill="1" applyBorder="1" applyAlignment="1">
      <alignment horizontal="left" vertical="center" wrapText="1"/>
    </xf>
    <xf numFmtId="0" fontId="3" fillId="3" borderId="0" xfId="0" applyFont="1" applyFill="1" applyAlignment="1">
      <alignment horizontal="left" wrapText="1"/>
    </xf>
    <xf numFmtId="0" fontId="0" fillId="3" borderId="10" xfId="0" applyFont="1" applyFill="1" applyBorder="1" applyAlignment="1">
      <alignment horizontal="center" vertical="center" wrapText="1"/>
    </xf>
    <xf numFmtId="0" fontId="3" fillId="3" borderId="39" xfId="0" applyFont="1" applyFill="1" applyBorder="1" applyAlignment="1">
      <alignment horizontal="center"/>
    </xf>
    <xf numFmtId="0" fontId="3" fillId="3" borderId="33" xfId="0" applyFont="1" applyFill="1" applyBorder="1" applyAlignment="1">
      <alignment horizontal="center"/>
    </xf>
    <xf numFmtId="0" fontId="0" fillId="3" borderId="48" xfId="0" applyFont="1" applyFill="1" applyBorder="1" applyAlignment="1">
      <alignment horizontal="center" vertical="center" wrapText="1"/>
    </xf>
    <xf numFmtId="0" fontId="0" fillId="3" borderId="49" xfId="0" applyFont="1" applyFill="1" applyBorder="1" applyAlignment="1">
      <alignment horizontal="center" vertical="center" wrapText="1"/>
    </xf>
    <xf numFmtId="0" fontId="0" fillId="3" borderId="17" xfId="0" applyFont="1" applyFill="1" applyBorder="1" applyAlignment="1">
      <alignment horizontal="center" vertical="center" wrapText="1"/>
    </xf>
    <xf numFmtId="0" fontId="0" fillId="3" borderId="50" xfId="0" applyFont="1" applyFill="1" applyBorder="1" applyAlignment="1">
      <alignment horizontal="center" vertical="center" wrapText="1"/>
    </xf>
    <xf numFmtId="0" fontId="0" fillId="3" borderId="51" xfId="0" applyFont="1" applyFill="1" applyBorder="1" applyAlignment="1">
      <alignment horizontal="center" vertical="center" wrapText="1"/>
    </xf>
    <xf numFmtId="4" fontId="6" fillId="3" borderId="23" xfId="0" applyNumberFormat="1" applyFont="1" applyFill="1" applyBorder="1" applyAlignment="1">
      <alignment horizontal="center" vertical="center"/>
    </xf>
    <xf numFmtId="4" fontId="6" fillId="3" borderId="10" xfId="0" applyNumberFormat="1" applyFont="1" applyFill="1" applyBorder="1" applyAlignment="1">
      <alignment horizontal="center" vertical="center"/>
    </xf>
    <xf numFmtId="0" fontId="0" fillId="3" borderId="54" xfId="0" applyFont="1" applyFill="1" applyBorder="1" applyAlignment="1">
      <alignment horizontal="center" vertical="center" wrapText="1"/>
    </xf>
    <xf numFmtId="0" fontId="0" fillId="3" borderId="58" xfId="0" applyFont="1" applyFill="1" applyBorder="1" applyAlignment="1">
      <alignment horizontal="center" vertical="center" wrapText="1"/>
    </xf>
    <xf numFmtId="0" fontId="0" fillId="3" borderId="48" xfId="0" applyFont="1" applyFill="1" applyBorder="1"/>
    <xf numFmtId="0" fontId="0" fillId="3" borderId="49" xfId="0" applyFont="1" applyFill="1" applyBorder="1"/>
    <xf numFmtId="0" fontId="0" fillId="3" borderId="17" xfId="0" applyFont="1" applyFill="1" applyBorder="1"/>
    <xf numFmtId="0" fontId="0" fillId="3" borderId="50" xfId="0" applyFont="1" applyFill="1" applyBorder="1"/>
    <xf numFmtId="0" fontId="0" fillId="3" borderId="51" xfId="0" applyFont="1" applyFill="1" applyBorder="1"/>
    <xf numFmtId="0" fontId="6" fillId="3" borderId="23" xfId="0" applyFont="1" applyFill="1" applyBorder="1" applyAlignment="1">
      <alignment horizontal="left" vertical="top" wrapText="1"/>
    </xf>
    <xf numFmtId="0" fontId="11" fillId="3" borderId="10" xfId="0" applyFont="1" applyFill="1" applyBorder="1"/>
    <xf numFmtId="0" fontId="3" fillId="3" borderId="41" xfId="0" quotePrefix="1" applyFont="1" applyFill="1" applyBorder="1" applyAlignment="1">
      <alignment horizontal="center"/>
    </xf>
    <xf numFmtId="0" fontId="3" fillId="3" borderId="35" xfId="0" quotePrefix="1" applyFont="1" applyFill="1" applyBorder="1" applyAlignment="1">
      <alignment horizontal="center"/>
    </xf>
    <xf numFmtId="0" fontId="3" fillId="3" borderId="40" xfId="0" applyFont="1" applyFill="1" applyBorder="1" applyAlignment="1">
      <alignment horizontal="center"/>
    </xf>
    <xf numFmtId="0" fontId="3" fillId="3" borderId="34" xfId="0" applyFont="1" applyFill="1" applyBorder="1" applyAlignment="1">
      <alignment horizontal="center"/>
    </xf>
    <xf numFmtId="2" fontId="3" fillId="3" borderId="16" xfId="0" applyNumberFormat="1" applyFont="1" applyFill="1" applyBorder="1" applyAlignment="1">
      <alignment horizontal="center"/>
    </xf>
    <xf numFmtId="0" fontId="3" fillId="3" borderId="9" xfId="0" applyFont="1" applyFill="1" applyBorder="1" applyAlignment="1">
      <alignment horizontal="left" wrapText="1"/>
    </xf>
    <xf numFmtId="0" fontId="22" fillId="3" borderId="23" xfId="8" applyFont="1" applyFill="1" applyBorder="1" applyAlignment="1">
      <alignment horizontal="left" vertical="center"/>
    </xf>
    <xf numFmtId="0" fontId="22" fillId="3" borderId="9" xfId="8" applyFont="1" applyFill="1" applyBorder="1" applyAlignment="1">
      <alignment horizontal="left" vertical="center"/>
    </xf>
    <xf numFmtId="0" fontId="22" fillId="3" borderId="10" xfId="8" applyFont="1" applyFill="1" applyBorder="1" applyAlignment="1">
      <alignment horizontal="left" vertical="center"/>
    </xf>
    <xf numFmtId="2" fontId="6" fillId="2" borderId="45" xfId="8" applyNumberFormat="1" applyFont="1" applyFill="1" applyBorder="1" applyAlignment="1">
      <alignment horizontal="center"/>
    </xf>
    <xf numFmtId="2" fontId="6" fillId="2" borderId="54" xfId="8" applyNumberFormat="1" applyFont="1" applyFill="1" applyBorder="1" applyAlignment="1">
      <alignment horizontal="center"/>
    </xf>
    <xf numFmtId="2" fontId="6" fillId="2" borderId="58" xfId="8" applyNumberFormat="1" applyFont="1" applyFill="1" applyBorder="1" applyAlignment="1">
      <alignment horizontal="center"/>
    </xf>
    <xf numFmtId="0" fontId="6" fillId="3" borderId="23" xfId="5" applyFont="1" applyFill="1" applyBorder="1" applyAlignment="1">
      <alignment horizontal="center" vertical="center" wrapText="1"/>
    </xf>
    <xf numFmtId="0" fontId="6" fillId="2" borderId="9" xfId="5" applyFont="1" applyFill="1" applyBorder="1" applyAlignment="1">
      <alignment horizontal="center" vertical="center" wrapText="1"/>
    </xf>
    <xf numFmtId="0" fontId="6" fillId="3" borderId="10" xfId="5" applyFont="1" applyFill="1" applyBorder="1" applyAlignment="1">
      <alignment horizontal="center" vertical="center" wrapText="1"/>
    </xf>
    <xf numFmtId="0" fontId="6" fillId="3" borderId="9" xfId="5" applyFont="1" applyFill="1" applyBorder="1" applyAlignment="1">
      <alignment horizontal="center" vertical="center" wrapText="1"/>
    </xf>
    <xf numFmtId="0" fontId="19" fillId="3" borderId="0" xfId="0" applyFont="1" applyFill="1" applyAlignment="1">
      <alignment horizontal="center"/>
    </xf>
    <xf numFmtId="0" fontId="21" fillId="3" borderId="0" xfId="6" applyFont="1" applyFill="1" applyBorder="1" applyAlignment="1" applyProtection="1">
      <alignment horizontal="center"/>
      <protection hidden="1"/>
    </xf>
    <xf numFmtId="0" fontId="6" fillId="3" borderId="54" xfId="5" applyFont="1" applyFill="1" applyBorder="1" applyAlignment="1">
      <alignment horizontal="center" vertical="center" wrapText="1"/>
    </xf>
    <xf numFmtId="0" fontId="6" fillId="3" borderId="58" xfId="5" applyFont="1" applyFill="1" applyBorder="1" applyAlignment="1">
      <alignment horizontal="center" vertical="center" wrapText="1"/>
    </xf>
    <xf numFmtId="2" fontId="6" fillId="2" borderId="23" xfId="8" applyNumberFormat="1" applyFont="1" applyFill="1" applyBorder="1" applyAlignment="1">
      <alignment horizontal="center" vertical="center"/>
    </xf>
    <xf numFmtId="2" fontId="6" fillId="2" borderId="10" xfId="8" applyNumberFormat="1" applyFont="1" applyFill="1" applyBorder="1" applyAlignment="1">
      <alignment horizontal="center" vertical="center"/>
    </xf>
    <xf numFmtId="0" fontId="6" fillId="3" borderId="49" xfId="5" applyFont="1" applyFill="1" applyBorder="1" applyAlignment="1">
      <alignment horizontal="center" vertical="center" wrapText="1"/>
    </xf>
    <xf numFmtId="0" fontId="6" fillId="3" borderId="51" xfId="5" applyFont="1" applyFill="1" applyBorder="1" applyAlignment="1">
      <alignment horizontal="center" vertical="center" wrapText="1"/>
    </xf>
    <xf numFmtId="0" fontId="22" fillId="3" borderId="45" xfId="8" applyFont="1" applyFill="1" applyBorder="1" applyAlignment="1">
      <alignment horizontal="center" vertical="center"/>
    </xf>
    <xf numFmtId="0" fontId="22" fillId="3" borderId="54" xfId="8" applyFont="1" applyFill="1" applyBorder="1" applyAlignment="1">
      <alignment horizontal="center" vertical="center"/>
    </xf>
    <xf numFmtId="0" fontId="22" fillId="3" borderId="58" xfId="8" applyFont="1" applyFill="1" applyBorder="1" applyAlignment="1">
      <alignment horizontal="center" vertical="center"/>
    </xf>
    <xf numFmtId="0" fontId="22" fillId="3" borderId="48" xfId="8" applyFont="1" applyFill="1" applyBorder="1" applyAlignment="1">
      <alignment horizontal="center" vertical="center"/>
    </xf>
    <xf numFmtId="0" fontId="22" fillId="3" borderId="49" xfId="8" applyFont="1" applyFill="1" applyBorder="1" applyAlignment="1">
      <alignment horizontal="center" vertical="center"/>
    </xf>
    <xf numFmtId="0" fontId="10" fillId="0" borderId="23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left" vertical="top" wrapText="1"/>
    </xf>
    <xf numFmtId="0" fontId="9" fillId="3" borderId="54" xfId="0" applyFont="1" applyFill="1" applyBorder="1" applyAlignment="1">
      <alignment horizontal="center" vertical="top" wrapText="1"/>
    </xf>
    <xf numFmtId="0" fontId="9" fillId="3" borderId="58" xfId="0" applyFont="1" applyFill="1" applyBorder="1" applyAlignment="1">
      <alignment horizontal="center" vertical="top" wrapText="1"/>
    </xf>
    <xf numFmtId="0" fontId="9" fillId="3" borderId="9" xfId="0" applyFont="1" applyFill="1" applyBorder="1" applyAlignment="1">
      <alignment horizontal="left" vertical="top" wrapText="1"/>
    </xf>
    <xf numFmtId="0" fontId="3" fillId="3" borderId="54" xfId="0" applyFont="1" applyFill="1" applyBorder="1" applyAlignment="1">
      <alignment horizontal="center" vertical="top" wrapText="1"/>
    </xf>
    <xf numFmtId="0" fontId="6" fillId="3" borderId="15" xfId="0" applyFont="1" applyFill="1" applyBorder="1" applyAlignment="1">
      <alignment horizontal="center" vertical="top" wrapText="1"/>
    </xf>
    <xf numFmtId="0" fontId="6" fillId="3" borderId="48" xfId="0" applyFont="1" applyFill="1" applyBorder="1" applyAlignment="1">
      <alignment horizontal="center" vertical="top" wrapText="1"/>
    </xf>
    <xf numFmtId="0" fontId="6" fillId="3" borderId="49" xfId="0" applyFont="1" applyFill="1" applyBorder="1" applyAlignment="1">
      <alignment horizontal="center" vertical="top" wrapText="1"/>
    </xf>
    <xf numFmtId="0" fontId="6" fillId="3" borderId="16" xfId="0" applyFont="1" applyFill="1" applyBorder="1" applyAlignment="1">
      <alignment horizontal="center" vertical="top" wrapText="1"/>
    </xf>
    <xf numFmtId="0" fontId="6" fillId="3" borderId="0" xfId="0" applyFont="1" applyFill="1" applyBorder="1" applyAlignment="1">
      <alignment horizontal="center" vertical="top" wrapText="1"/>
    </xf>
    <xf numFmtId="0" fontId="6" fillId="3" borderId="11" xfId="0" applyFont="1" applyFill="1" applyBorder="1" applyAlignment="1">
      <alignment horizontal="center" vertical="top" wrapText="1"/>
    </xf>
    <xf numFmtId="0" fontId="6" fillId="3" borderId="17" xfId="0" applyFont="1" applyFill="1" applyBorder="1" applyAlignment="1">
      <alignment horizontal="center" vertical="top" wrapText="1"/>
    </xf>
    <xf numFmtId="0" fontId="6" fillId="3" borderId="50" xfId="0" applyFont="1" applyFill="1" applyBorder="1" applyAlignment="1">
      <alignment horizontal="center" vertical="top" wrapText="1"/>
    </xf>
    <xf numFmtId="0" fontId="6" fillId="3" borderId="51" xfId="0" applyFont="1" applyFill="1" applyBorder="1" applyAlignment="1">
      <alignment horizontal="center" vertical="top" wrapText="1"/>
    </xf>
    <xf numFmtId="0" fontId="3" fillId="3" borderId="15" xfId="0" applyFont="1" applyFill="1" applyBorder="1" applyAlignment="1">
      <alignment horizontal="left" vertical="top" wrapText="1"/>
    </xf>
    <xf numFmtId="0" fontId="3" fillId="3" borderId="17" xfId="0" applyFont="1" applyFill="1" applyBorder="1" applyAlignment="1">
      <alignment horizontal="left" vertical="top" wrapText="1"/>
    </xf>
    <xf numFmtId="0" fontId="9" fillId="3" borderId="10" xfId="0" applyFont="1" applyFill="1" applyBorder="1" applyAlignment="1">
      <alignment horizontal="left" vertical="top" wrapText="1"/>
    </xf>
    <xf numFmtId="0" fontId="3" fillId="3" borderId="0" xfId="0" applyFont="1" applyFill="1" applyAlignment="1">
      <alignment horizontal="left" vertical="top"/>
    </xf>
    <xf numFmtId="4" fontId="10" fillId="3" borderId="0" xfId="0" applyNumberFormat="1" applyFont="1" applyFill="1" applyAlignment="1">
      <alignment horizontal="left" vertical="top" wrapText="1"/>
    </xf>
    <xf numFmtId="49" fontId="6" fillId="0" borderId="45" xfId="10" applyNumberFormat="1" applyFont="1" applyFill="1" applyBorder="1" applyAlignment="1" applyProtection="1">
      <alignment horizontal="center" vertical="center"/>
      <protection locked="0"/>
    </xf>
    <xf numFmtId="49" fontId="6" fillId="0" borderId="54" xfId="10" applyNumberFormat="1" applyFont="1" applyFill="1" applyBorder="1" applyAlignment="1" applyProtection="1">
      <alignment horizontal="center" vertical="center"/>
      <protection locked="0"/>
    </xf>
    <xf numFmtId="49" fontId="6" fillId="0" borderId="58" xfId="10" applyNumberFormat="1" applyFont="1" applyFill="1" applyBorder="1" applyAlignment="1" applyProtection="1">
      <alignment horizontal="center" vertical="center"/>
      <protection locked="0"/>
    </xf>
    <xf numFmtId="0" fontId="8" fillId="2" borderId="0" xfId="10" applyFont="1" applyFill="1" applyBorder="1" applyAlignment="1">
      <alignment horizontal="center" vertical="center"/>
    </xf>
    <xf numFmtId="0" fontId="8" fillId="0" borderId="0" xfId="10" applyFont="1" applyFill="1" applyBorder="1" applyAlignment="1">
      <alignment horizontal="center" vertical="center"/>
    </xf>
    <xf numFmtId="0" fontId="6" fillId="0" borderId="45" xfId="10" applyFont="1" applyFill="1" applyBorder="1" applyAlignment="1">
      <alignment horizontal="center" vertical="center" wrapText="1"/>
    </xf>
    <xf numFmtId="0" fontId="6" fillId="0" borderId="54" xfId="10" applyFont="1" applyFill="1" applyBorder="1" applyAlignment="1">
      <alignment horizontal="center" vertical="center" wrapText="1"/>
    </xf>
    <xf numFmtId="0" fontId="6" fillId="0" borderId="58" xfId="10" applyFont="1" applyFill="1" applyBorder="1" applyAlignment="1">
      <alignment horizontal="center" vertical="center" wrapText="1"/>
    </xf>
    <xf numFmtId="0" fontId="8" fillId="0" borderId="45" xfId="10" applyFont="1" applyFill="1" applyBorder="1" applyAlignment="1">
      <alignment horizontal="center" vertical="center" wrapText="1"/>
    </xf>
    <xf numFmtId="0" fontId="8" fillId="0" borderId="54" xfId="10" applyFont="1" applyFill="1" applyBorder="1" applyAlignment="1">
      <alignment horizontal="center" vertical="center" wrapText="1"/>
    </xf>
    <xf numFmtId="0" fontId="8" fillId="0" borderId="58" xfId="10" applyFont="1" applyFill="1" applyBorder="1" applyAlignment="1">
      <alignment horizontal="center" vertical="center" wrapText="1"/>
    </xf>
    <xf numFmtId="0" fontId="8" fillId="0" borderId="45" xfId="10" applyFont="1" applyFill="1" applyBorder="1" applyAlignment="1">
      <alignment horizontal="center" vertical="center"/>
    </xf>
    <xf numFmtId="0" fontId="8" fillId="0" borderId="54" xfId="10" applyFont="1" applyFill="1" applyBorder="1" applyAlignment="1">
      <alignment horizontal="center" vertical="center"/>
    </xf>
    <xf numFmtId="0" fontId="8" fillId="0" borderId="58" xfId="10" applyFont="1" applyFill="1" applyBorder="1" applyAlignment="1">
      <alignment horizontal="center" vertical="center"/>
    </xf>
    <xf numFmtId="4" fontId="10" fillId="0" borderId="0" xfId="0" applyNumberFormat="1" applyFont="1" applyFill="1" applyAlignment="1">
      <alignment horizontal="left" vertical="top" wrapText="1"/>
    </xf>
    <xf numFmtId="49" fontId="8" fillId="0" borderId="15" xfId="10" applyNumberFormat="1" applyFont="1" applyFill="1" applyBorder="1" applyAlignment="1" applyProtection="1">
      <alignment horizontal="center" vertical="center"/>
      <protection locked="0"/>
    </xf>
    <xf numFmtId="49" fontId="8" fillId="0" borderId="48" xfId="10" applyNumberFormat="1" applyFont="1" applyFill="1" applyBorder="1" applyAlignment="1" applyProtection="1">
      <alignment horizontal="center" vertical="center"/>
      <protection locked="0"/>
    </xf>
    <xf numFmtId="49" fontId="8" fillId="0" borderId="49" xfId="10" applyNumberFormat="1" applyFont="1" applyFill="1" applyBorder="1" applyAlignment="1" applyProtection="1">
      <alignment horizontal="center" vertical="center"/>
      <protection locked="0"/>
    </xf>
    <xf numFmtId="49" fontId="8" fillId="0" borderId="17" xfId="10" applyNumberFormat="1" applyFont="1" applyFill="1" applyBorder="1" applyAlignment="1" applyProtection="1">
      <alignment horizontal="center" vertical="center"/>
      <protection locked="0"/>
    </xf>
    <xf numFmtId="49" fontId="8" fillId="0" borderId="50" xfId="10" applyNumberFormat="1" applyFont="1" applyFill="1" applyBorder="1" applyAlignment="1" applyProtection="1">
      <alignment horizontal="center" vertical="center"/>
      <protection locked="0"/>
    </xf>
    <xf numFmtId="49" fontId="8" fillId="0" borderId="51" xfId="10" applyNumberFormat="1" applyFont="1" applyFill="1" applyBorder="1" applyAlignment="1" applyProtection="1">
      <alignment horizontal="center" vertical="center"/>
      <protection locked="0"/>
    </xf>
    <xf numFmtId="0" fontId="6" fillId="3" borderId="45" xfId="5" applyFont="1" applyFill="1" applyBorder="1" applyAlignment="1">
      <alignment horizontal="left" vertical="top" wrapText="1"/>
    </xf>
    <xf numFmtId="0" fontId="6" fillId="3" borderId="54" xfId="5" applyFont="1" applyFill="1" applyBorder="1" applyAlignment="1">
      <alignment horizontal="left" vertical="top" wrapText="1"/>
    </xf>
    <xf numFmtId="0" fontId="6" fillId="3" borderId="58" xfId="5" applyFont="1" applyFill="1" applyBorder="1" applyAlignment="1">
      <alignment horizontal="left" vertical="top" wrapText="1"/>
    </xf>
    <xf numFmtId="0" fontId="6" fillId="3" borderId="15" xfId="5" applyFont="1" applyFill="1" applyBorder="1" applyAlignment="1">
      <alignment horizontal="left" vertical="top" wrapText="1"/>
    </xf>
    <xf numFmtId="0" fontId="6" fillId="3" borderId="48" xfId="5" applyFont="1" applyFill="1" applyBorder="1" applyAlignment="1">
      <alignment horizontal="left" vertical="top" wrapText="1"/>
    </xf>
    <xf numFmtId="0" fontId="6" fillId="3" borderId="16" xfId="5" applyFont="1" applyFill="1" applyBorder="1" applyAlignment="1">
      <alignment horizontal="left" vertical="top" wrapText="1"/>
    </xf>
    <xf numFmtId="0" fontId="6" fillId="3" borderId="0" xfId="5" applyFont="1" applyFill="1" applyBorder="1" applyAlignment="1">
      <alignment horizontal="left" vertical="top" wrapText="1"/>
    </xf>
    <xf numFmtId="0" fontId="6" fillId="3" borderId="17" xfId="5" applyFont="1" applyFill="1" applyBorder="1" applyAlignment="1">
      <alignment horizontal="left" vertical="top" wrapText="1"/>
    </xf>
    <xf numFmtId="0" fontId="6" fillId="3" borderId="50" xfId="5" applyFont="1" applyFill="1" applyBorder="1" applyAlignment="1">
      <alignment horizontal="left" vertical="top" wrapText="1"/>
    </xf>
    <xf numFmtId="0" fontId="2" fillId="3" borderId="45" xfId="5" applyFont="1" applyFill="1" applyBorder="1" applyAlignment="1">
      <alignment horizontal="center" vertical="center" wrapText="1"/>
    </xf>
    <xf numFmtId="0" fontId="2" fillId="3" borderId="54" xfId="5" applyFont="1" applyFill="1" applyBorder="1" applyAlignment="1">
      <alignment horizontal="center" vertical="center" wrapText="1"/>
    </xf>
    <xf numFmtId="0" fontId="2" fillId="3" borderId="58" xfId="5" applyFont="1" applyFill="1" applyBorder="1" applyAlignment="1">
      <alignment horizontal="center" vertical="center" wrapText="1"/>
    </xf>
    <xf numFmtId="0" fontId="2" fillId="2" borderId="45" xfId="5" applyFont="1" applyFill="1" applyBorder="1" applyAlignment="1">
      <alignment horizontal="center" vertical="center" wrapText="1"/>
    </xf>
    <xf numFmtId="0" fontId="2" fillId="2" borderId="54" xfId="5" applyFont="1" applyFill="1" applyBorder="1" applyAlignment="1">
      <alignment horizontal="center" vertical="center" wrapText="1"/>
    </xf>
    <xf numFmtId="0" fontId="2" fillId="2" borderId="48" xfId="5" applyFont="1" applyFill="1" applyBorder="1" applyAlignment="1">
      <alignment horizontal="center" vertical="center" wrapText="1"/>
    </xf>
    <xf numFmtId="0" fontId="2" fillId="2" borderId="58" xfId="5" applyFont="1" applyFill="1" applyBorder="1" applyAlignment="1">
      <alignment horizontal="center" vertical="center" wrapText="1"/>
    </xf>
    <xf numFmtId="0" fontId="8" fillId="3" borderId="15" xfId="5" applyFont="1" applyFill="1" applyBorder="1" applyAlignment="1">
      <alignment horizontal="left" vertical="top" wrapText="1"/>
    </xf>
    <xf numFmtId="0" fontId="8" fillId="3" borderId="48" xfId="5" applyFont="1" applyFill="1" applyBorder="1" applyAlignment="1">
      <alignment horizontal="left" vertical="top" wrapText="1"/>
    </xf>
    <xf numFmtId="0" fontId="8" fillId="3" borderId="16" xfId="5" applyFont="1" applyFill="1" applyBorder="1" applyAlignment="1">
      <alignment horizontal="left" vertical="top" wrapText="1"/>
    </xf>
    <xf numFmtId="0" fontId="8" fillId="3" borderId="0" xfId="5" applyFont="1" applyFill="1" applyBorder="1" applyAlignment="1">
      <alignment horizontal="left" vertical="top" wrapText="1"/>
    </xf>
    <xf numFmtId="0" fontId="8" fillId="3" borderId="17" xfId="5" applyFont="1" applyFill="1" applyBorder="1" applyAlignment="1">
      <alignment horizontal="left" vertical="top" wrapText="1"/>
    </xf>
    <xf numFmtId="0" fontId="8" fillId="3" borderId="50" xfId="5" applyFont="1" applyFill="1" applyBorder="1" applyAlignment="1">
      <alignment horizontal="left" vertical="top" wrapText="1"/>
    </xf>
    <xf numFmtId="0" fontId="6" fillId="2" borderId="1" xfId="5" applyFont="1" applyFill="1" applyBorder="1" applyAlignment="1">
      <alignment horizontal="center" vertical="center" wrapText="1"/>
    </xf>
    <xf numFmtId="0" fontId="4" fillId="2" borderId="1" xfId="5" applyFont="1" applyFill="1" applyBorder="1" applyAlignment="1">
      <alignment horizontal="center" vertical="center" wrapText="1"/>
    </xf>
    <xf numFmtId="0" fontId="3" fillId="2" borderId="1" xfId="5" applyFont="1" applyFill="1" applyBorder="1" applyAlignment="1">
      <alignment horizontal="center" vertical="center" wrapText="1"/>
    </xf>
    <xf numFmtId="0" fontId="8" fillId="3" borderId="49" xfId="5" applyFont="1" applyFill="1" applyBorder="1" applyAlignment="1">
      <alignment horizontal="left" vertical="top" wrapText="1"/>
    </xf>
    <xf numFmtId="0" fontId="8" fillId="3" borderId="11" xfId="5" applyFont="1" applyFill="1" applyBorder="1" applyAlignment="1">
      <alignment horizontal="left" vertical="top" wrapText="1"/>
    </xf>
    <xf numFmtId="0" fontId="8" fillId="3" borderId="51" xfId="5" applyFont="1" applyFill="1" applyBorder="1" applyAlignment="1">
      <alignment horizontal="left" vertical="top" wrapText="1"/>
    </xf>
    <xf numFmtId="0" fontId="6" fillId="3" borderId="49" xfId="5" applyFont="1" applyFill="1" applyBorder="1" applyAlignment="1">
      <alignment horizontal="left" vertical="top" wrapText="1"/>
    </xf>
    <xf numFmtId="0" fontId="6" fillId="3" borderId="51" xfId="5" applyFont="1" applyFill="1" applyBorder="1" applyAlignment="1">
      <alignment horizontal="left" vertical="top" wrapText="1"/>
    </xf>
    <xf numFmtId="0" fontId="6" fillId="2" borderId="0" xfId="5" applyFont="1" applyFill="1" applyBorder="1" applyAlignment="1">
      <alignment horizontal="center"/>
    </xf>
    <xf numFmtId="0" fontId="3" fillId="2" borderId="0" xfId="5" applyFont="1" applyFill="1" applyBorder="1" applyAlignment="1">
      <alignment horizontal="center"/>
    </xf>
    <xf numFmtId="0" fontId="4" fillId="0" borderId="0" xfId="5" applyFont="1" applyFill="1" applyBorder="1" applyAlignment="1">
      <alignment horizontal="center"/>
    </xf>
    <xf numFmtId="0" fontId="5" fillId="0" borderId="0" xfId="5" applyFont="1" applyFill="1" applyBorder="1" applyAlignment="1">
      <alignment horizontal="center"/>
    </xf>
    <xf numFmtId="4" fontId="4" fillId="2" borderId="1" xfId="5" applyNumberFormat="1" applyFont="1" applyFill="1" applyBorder="1" applyAlignment="1">
      <alignment horizontal="center" vertical="center" wrapText="1"/>
    </xf>
    <xf numFmtId="4" fontId="9" fillId="2" borderId="1" xfId="5" applyNumberFormat="1" applyFill="1" applyBorder="1" applyAlignment="1">
      <alignment horizontal="center" vertical="center" wrapText="1"/>
    </xf>
    <xf numFmtId="0" fontId="2" fillId="2" borderId="0" xfId="5" applyFont="1" applyFill="1" applyBorder="1" applyAlignment="1">
      <alignment horizontal="center"/>
    </xf>
    <xf numFmtId="0" fontId="3" fillId="2" borderId="0" xfId="5" applyFont="1" applyFill="1" applyAlignment="1">
      <alignment horizontal="center"/>
    </xf>
    <xf numFmtId="0" fontId="4" fillId="2" borderId="0" xfId="5" applyFont="1" applyFill="1" applyBorder="1" applyAlignment="1">
      <alignment horizontal="center"/>
    </xf>
    <xf numFmtId="0" fontId="5" fillId="2" borderId="0" xfId="5" applyFont="1" applyFill="1" applyAlignment="1">
      <alignment horizontal="center"/>
    </xf>
    <xf numFmtId="49" fontId="43" fillId="4" borderId="70" xfId="16" applyNumberFormat="1" applyFont="1" applyFill="1" applyBorder="1" applyAlignment="1" applyProtection="1">
      <alignment horizontal="center" vertical="center" wrapText="1"/>
      <protection locked="0"/>
    </xf>
    <xf numFmtId="49" fontId="43" fillId="4" borderId="54" xfId="16" applyNumberFormat="1" applyFont="1" applyFill="1" applyBorder="1" applyAlignment="1" applyProtection="1">
      <alignment horizontal="center" vertical="center" wrapText="1"/>
      <protection locked="0"/>
    </xf>
    <xf numFmtId="49" fontId="43" fillId="4" borderId="71" xfId="16" applyNumberFormat="1" applyFont="1" applyFill="1" applyBorder="1" applyAlignment="1" applyProtection="1">
      <alignment horizontal="center" vertical="center" wrapText="1"/>
      <protection locked="0"/>
    </xf>
    <xf numFmtId="0" fontId="19" fillId="0" borderId="0" xfId="7" applyNumberFormat="1" applyFont="1" applyFill="1" applyBorder="1" applyAlignment="1" applyProtection="1">
      <alignment horizontal="left" vertical="center" wrapText="1"/>
    </xf>
    <xf numFmtId="0" fontId="55" fillId="2" borderId="0" xfId="7" applyNumberFormat="1" applyFont="1" applyFill="1" applyBorder="1" applyAlignment="1" applyProtection="1">
      <alignment horizontal="center" vertical="center" wrapText="1"/>
    </xf>
    <xf numFmtId="0" fontId="19" fillId="2" borderId="0" xfId="7" applyNumberFormat="1" applyFont="1" applyFill="1" applyBorder="1" applyAlignment="1" applyProtection="1">
      <alignment horizontal="center" vertical="center" wrapText="1"/>
    </xf>
    <xf numFmtId="0" fontId="55" fillId="0" borderId="0" xfId="7" applyNumberFormat="1" applyFont="1" applyFill="1" applyBorder="1" applyAlignment="1" applyProtection="1">
      <alignment horizontal="left" vertical="center" wrapText="1"/>
    </xf>
    <xf numFmtId="49" fontId="43" fillId="4" borderId="80" xfId="16" applyNumberFormat="1" applyFont="1" applyFill="1" applyBorder="1" applyAlignment="1" applyProtection="1">
      <alignment horizontal="center" vertical="center" wrapText="1"/>
      <protection locked="0"/>
    </xf>
    <xf numFmtId="49" fontId="43" fillId="4" borderId="10" xfId="16" applyNumberFormat="1" applyFont="1" applyFill="1" applyBorder="1" applyAlignment="1" applyProtection="1">
      <alignment horizontal="center" vertical="center" wrapText="1"/>
      <protection locked="0"/>
    </xf>
    <xf numFmtId="49" fontId="43" fillId="4" borderId="81" xfId="16" applyNumberFormat="1" applyFont="1" applyFill="1" applyBorder="1" applyAlignment="1" applyProtection="1">
      <alignment horizontal="center" vertical="center" wrapText="1"/>
      <protection locked="0"/>
    </xf>
    <xf numFmtId="49" fontId="43" fillId="4" borderId="68" xfId="16" applyNumberFormat="1" applyFont="1" applyFill="1" applyBorder="1" applyAlignment="1" applyProtection="1">
      <alignment horizontal="center" vertical="center" wrapText="1"/>
      <protection locked="0"/>
    </xf>
    <xf numFmtId="49" fontId="43" fillId="4" borderId="1" xfId="16" applyNumberFormat="1" applyFont="1" applyFill="1" applyBorder="1" applyAlignment="1" applyProtection="1">
      <alignment horizontal="center" vertical="center" wrapText="1"/>
      <protection locked="0"/>
    </xf>
    <xf numFmtId="49" fontId="43" fillId="4" borderId="69" xfId="16" applyNumberFormat="1" applyFont="1" applyFill="1" applyBorder="1" applyAlignment="1" applyProtection="1">
      <alignment horizontal="center" vertical="center" wrapText="1"/>
      <protection locked="0"/>
    </xf>
    <xf numFmtId="0" fontId="39" fillId="3" borderId="77" xfId="6" applyFont="1" applyFill="1" applyBorder="1" applyAlignment="1" applyProtection="1">
      <alignment horizontal="center" vertical="top"/>
      <protection hidden="1"/>
    </xf>
    <xf numFmtId="0" fontId="39" fillId="3" borderId="0" xfId="6" applyFont="1" applyFill="1" applyBorder="1" applyAlignment="1" applyProtection="1">
      <alignment horizontal="center" vertical="top"/>
      <protection hidden="1"/>
    </xf>
    <xf numFmtId="0" fontId="39" fillId="3" borderId="78" xfId="6" applyFont="1" applyFill="1" applyBorder="1" applyAlignment="1" applyProtection="1">
      <alignment horizontal="center" vertical="top"/>
      <protection hidden="1"/>
    </xf>
    <xf numFmtId="0" fontId="39" fillId="3" borderId="77" xfId="16" applyFont="1" applyFill="1" applyBorder="1" applyAlignment="1">
      <alignment horizontal="center" vertical="top"/>
    </xf>
    <xf numFmtId="0" fontId="39" fillId="3" borderId="0" xfId="16" applyFont="1" applyFill="1" applyBorder="1" applyAlignment="1">
      <alignment horizontal="center" vertical="top"/>
    </xf>
    <xf numFmtId="0" fontId="39" fillId="3" borderId="78" xfId="16" applyFont="1" applyFill="1" applyBorder="1" applyAlignment="1">
      <alignment horizontal="center" vertical="top"/>
    </xf>
    <xf numFmtId="0" fontId="55" fillId="3" borderId="77" xfId="16" applyFont="1" applyFill="1" applyBorder="1" applyAlignment="1">
      <alignment horizontal="center" vertical="top"/>
    </xf>
    <xf numFmtId="0" fontId="55" fillId="3" borderId="0" xfId="16" applyFont="1" applyFill="1" applyBorder="1" applyAlignment="1">
      <alignment horizontal="center" vertical="top"/>
    </xf>
    <xf numFmtId="0" fontId="55" fillId="3" borderId="78" xfId="16" applyFont="1" applyFill="1" applyBorder="1" applyAlignment="1">
      <alignment horizontal="center" vertical="top"/>
    </xf>
    <xf numFmtId="0" fontId="2" fillId="2" borderId="65" xfId="8" applyFont="1" applyFill="1" applyBorder="1" applyAlignment="1">
      <alignment horizontal="center" vertical="center" wrapText="1"/>
    </xf>
    <xf numFmtId="0" fontId="2" fillId="2" borderId="72" xfId="8" applyFont="1" applyFill="1" applyBorder="1" applyAlignment="1">
      <alignment horizontal="center" vertical="center" wrapText="1"/>
    </xf>
    <xf numFmtId="0" fontId="19" fillId="3" borderId="0" xfId="16" applyFont="1" applyFill="1" applyBorder="1" applyAlignment="1">
      <alignment horizontal="left" vertical="center" wrapText="1"/>
    </xf>
    <xf numFmtId="0" fontId="19" fillId="2" borderId="0" xfId="17" applyFont="1" applyFill="1" applyBorder="1" applyAlignment="1">
      <alignment horizontal="left" vertical="center" wrapText="1"/>
    </xf>
    <xf numFmtId="0" fontId="19" fillId="2" borderId="0" xfId="7" applyNumberFormat="1" applyFont="1" applyFill="1" applyBorder="1" applyAlignment="1" applyProtection="1">
      <alignment horizontal="left" vertical="center" wrapText="1"/>
    </xf>
    <xf numFmtId="0" fontId="52" fillId="2" borderId="0" xfId="7" applyNumberFormat="1" applyFont="1" applyFill="1" applyBorder="1" applyAlignment="1" applyProtection="1">
      <alignment horizontal="left" vertical="center" wrapText="1"/>
    </xf>
    <xf numFmtId="0" fontId="52" fillId="2" borderId="0" xfId="17" applyFont="1" applyFill="1" applyBorder="1" applyAlignment="1">
      <alignment horizontal="left" vertical="center" wrapText="1"/>
    </xf>
    <xf numFmtId="0" fontId="21" fillId="2" borderId="0" xfId="6" applyFont="1" applyFill="1" applyBorder="1" applyAlignment="1" applyProtection="1">
      <alignment horizontal="center"/>
      <protection hidden="1"/>
    </xf>
    <xf numFmtId="0" fontId="21" fillId="2" borderId="0" xfId="16" applyFont="1" applyFill="1" applyBorder="1" applyAlignment="1">
      <alignment horizontal="center" vertical="center"/>
    </xf>
    <xf numFmtId="0" fontId="6" fillId="3" borderId="0" xfId="16" applyFont="1" applyFill="1" applyBorder="1" applyAlignment="1">
      <alignment horizontal="center" vertical="center"/>
    </xf>
    <xf numFmtId="169" fontId="36" fillId="2" borderId="0" xfId="6" applyNumberFormat="1" applyFont="1" applyFill="1" applyBorder="1" applyAlignment="1" applyProtection="1">
      <alignment horizontal="center" vertical="center" wrapText="1"/>
      <protection hidden="1"/>
    </xf>
    <xf numFmtId="169" fontId="56" fillId="2" borderId="0" xfId="6" applyNumberFormat="1" applyFont="1" applyFill="1" applyBorder="1" applyAlignment="1" applyProtection="1">
      <alignment horizontal="center" vertical="center" wrapText="1"/>
      <protection hidden="1"/>
    </xf>
  </cellXfs>
  <cellStyles count="22">
    <cellStyle name="Normal" xfId="0" builtinId="0"/>
    <cellStyle name="Normal 2" xfId="1"/>
    <cellStyle name="Normal 3" xfId="11"/>
    <cellStyle name="Normal_Domestic 14042009_ITI_draft" xfId="2"/>
    <cellStyle name="Percent" xfId="21" builtinId="5"/>
    <cellStyle name="Percent 2" xfId="13"/>
    <cellStyle name="SAPBEXstdItem" xfId="19"/>
    <cellStyle name="Денежный 2" xfId="20"/>
    <cellStyle name="Обычный 2" xfId="3"/>
    <cellStyle name="Обычный 2 2" xfId="16"/>
    <cellStyle name="Обычный 3" xfId="4"/>
    <cellStyle name="Обычный 4" xfId="10"/>
    <cellStyle name="Обычный_Domestic 010611_v3_11.05.11" xfId="5"/>
    <cellStyle name="Обычный_pltc" xfId="6"/>
    <cellStyle name="Обычный_Price m2" xfId="18"/>
    <cellStyle name="Обычный_TCkatalog" xfId="7"/>
    <cellStyle name="Обычный_Лист2" xfId="17"/>
    <cellStyle name="Обычный_Прайс-листы отдела продаж 24.04.02" xfId="8"/>
    <cellStyle name="Процентный 2" xfId="9"/>
    <cellStyle name="Процентный 3" xfId="12"/>
    <cellStyle name="Тысячи [0]_figures" xfId="14"/>
    <cellStyle name="Тысячи_figures" xfId="15"/>
  </cellStyles>
  <dxfs count="0"/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3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2.pn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5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476250</xdr:colOff>
      <xdr:row>0</xdr:row>
      <xdr:rowOff>0</xdr:rowOff>
    </xdr:from>
    <xdr:to>
      <xdr:col>12</xdr:col>
      <xdr:colOff>0</xdr:colOff>
      <xdr:row>2</xdr:row>
      <xdr:rowOff>9525</xdr:rowOff>
    </xdr:to>
    <xdr:pic>
      <xdr:nvPicPr>
        <xdr:cNvPr id="1288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96125" y="0"/>
          <a:ext cx="232410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16</xdr:row>
      <xdr:rowOff>0</xdr:rowOff>
    </xdr:from>
    <xdr:to>
      <xdr:col>14</xdr:col>
      <xdr:colOff>0</xdr:colOff>
      <xdr:row>16</xdr:row>
      <xdr:rowOff>0</xdr:rowOff>
    </xdr:to>
    <xdr:pic>
      <xdr:nvPicPr>
        <xdr:cNvPr id="2" name="Picture 7" descr="roc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58550" y="32956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838200</xdr:colOff>
      <xdr:row>0</xdr:row>
      <xdr:rowOff>0</xdr:rowOff>
    </xdr:from>
    <xdr:ext cx="2324100" cy="393700"/>
    <xdr:pic>
      <xdr:nvPicPr>
        <xdr:cNvPr id="3" name="Рисунок 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6250" y="0"/>
          <a:ext cx="2324100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390525</xdr:colOff>
      <xdr:row>0</xdr:row>
      <xdr:rowOff>0</xdr:rowOff>
    </xdr:from>
    <xdr:to>
      <xdr:col>5</xdr:col>
      <xdr:colOff>952500</xdr:colOff>
      <xdr:row>2</xdr:row>
      <xdr:rowOff>9525</xdr:rowOff>
    </xdr:to>
    <xdr:pic>
      <xdr:nvPicPr>
        <xdr:cNvPr id="2" name="Рисунок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86725" y="0"/>
          <a:ext cx="2524125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0</xdr:row>
      <xdr:rowOff>0</xdr:rowOff>
    </xdr:from>
    <xdr:to>
      <xdr:col>12</xdr:col>
      <xdr:colOff>820511</xdr:colOff>
      <xdr:row>2</xdr:row>
      <xdr:rowOff>9525</xdr:rowOff>
    </xdr:to>
    <xdr:pic>
      <xdr:nvPicPr>
        <xdr:cNvPr id="2" name="Рисунок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50" y="0"/>
          <a:ext cx="2515961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28575</xdr:colOff>
      <xdr:row>0</xdr:row>
      <xdr:rowOff>34925</xdr:rowOff>
    </xdr:from>
    <xdr:to>
      <xdr:col>6</xdr:col>
      <xdr:colOff>1244600</xdr:colOff>
      <xdr:row>1</xdr:row>
      <xdr:rowOff>269875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44075" y="1050925"/>
          <a:ext cx="2327275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63500</xdr:colOff>
      <xdr:row>0</xdr:row>
      <xdr:rowOff>50800</xdr:rowOff>
    </xdr:from>
    <xdr:to>
      <xdr:col>1</xdr:col>
      <xdr:colOff>2711450</xdr:colOff>
      <xdr:row>2</xdr:row>
      <xdr:rowOff>114300</xdr:rowOff>
    </xdr:to>
    <xdr:pic>
      <xdr:nvPicPr>
        <xdr:cNvPr id="4" name="Picture 3" descr="logo-ROCKFACADE_sm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0" y="1019175"/>
          <a:ext cx="2647950" cy="587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23133</xdr:colOff>
      <xdr:row>0</xdr:row>
      <xdr:rowOff>0</xdr:rowOff>
    </xdr:from>
    <xdr:to>
      <xdr:col>0</xdr:col>
      <xdr:colOff>2115911</xdr:colOff>
      <xdr:row>2</xdr:row>
      <xdr:rowOff>47625</xdr:rowOff>
    </xdr:to>
    <xdr:pic>
      <xdr:nvPicPr>
        <xdr:cNvPr id="2" name="Picture 3" descr="logo-ROCKFACADE_sm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133" y="0"/>
          <a:ext cx="2092778" cy="4558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2320017</xdr:colOff>
      <xdr:row>0</xdr:row>
      <xdr:rowOff>57150</xdr:rowOff>
    </xdr:from>
    <xdr:to>
      <xdr:col>9</xdr:col>
      <xdr:colOff>589189</xdr:colOff>
      <xdr:row>2</xdr:row>
      <xdr:rowOff>47625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03696" y="57150"/>
          <a:ext cx="2324100" cy="3986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428625</xdr:colOff>
      <xdr:row>0</xdr:row>
      <xdr:rowOff>28575</xdr:rowOff>
    </xdr:from>
    <xdr:to>
      <xdr:col>11</xdr:col>
      <xdr:colOff>676275</xdr:colOff>
      <xdr:row>2</xdr:row>
      <xdr:rowOff>38100</xdr:rowOff>
    </xdr:to>
    <xdr:pic>
      <xdr:nvPicPr>
        <xdr:cNvPr id="20847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0" y="28575"/>
          <a:ext cx="23336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508000</xdr:colOff>
      <xdr:row>0</xdr:row>
      <xdr:rowOff>0</xdr:rowOff>
    </xdr:from>
    <xdr:ext cx="2320925" cy="390525"/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7900" y="0"/>
          <a:ext cx="23209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381000</xdr:colOff>
      <xdr:row>0</xdr:row>
      <xdr:rowOff>28575</xdr:rowOff>
    </xdr:from>
    <xdr:to>
      <xdr:col>11</xdr:col>
      <xdr:colOff>619125</xdr:colOff>
      <xdr:row>2</xdr:row>
      <xdr:rowOff>38100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72325" y="28575"/>
          <a:ext cx="232410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381000</xdr:colOff>
      <xdr:row>0</xdr:row>
      <xdr:rowOff>28575</xdr:rowOff>
    </xdr:from>
    <xdr:to>
      <xdr:col>11</xdr:col>
      <xdr:colOff>619125</xdr:colOff>
      <xdr:row>2</xdr:row>
      <xdr:rowOff>38100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28575"/>
          <a:ext cx="232410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447675</xdr:colOff>
      <xdr:row>0</xdr:row>
      <xdr:rowOff>28575</xdr:rowOff>
    </xdr:from>
    <xdr:to>
      <xdr:col>11</xdr:col>
      <xdr:colOff>685800</xdr:colOff>
      <xdr:row>2</xdr:row>
      <xdr:rowOff>47625</xdr:rowOff>
    </xdr:to>
    <xdr:pic>
      <xdr:nvPicPr>
        <xdr:cNvPr id="14521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7550" y="28575"/>
          <a:ext cx="23241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428625</xdr:colOff>
      <xdr:row>0</xdr:row>
      <xdr:rowOff>0</xdr:rowOff>
    </xdr:from>
    <xdr:to>
      <xdr:col>11</xdr:col>
      <xdr:colOff>666750</xdr:colOff>
      <xdr:row>2</xdr:row>
      <xdr:rowOff>9525</xdr:rowOff>
    </xdr:to>
    <xdr:pic>
      <xdr:nvPicPr>
        <xdr:cNvPr id="5208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0" y="0"/>
          <a:ext cx="232410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428625</xdr:colOff>
      <xdr:row>0</xdr:row>
      <xdr:rowOff>28575</xdr:rowOff>
    </xdr:from>
    <xdr:to>
      <xdr:col>11</xdr:col>
      <xdr:colOff>625475</xdr:colOff>
      <xdr:row>2</xdr:row>
      <xdr:rowOff>38100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0" y="28575"/>
          <a:ext cx="23336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523875</xdr:colOff>
      <xdr:row>0</xdr:row>
      <xdr:rowOff>0</xdr:rowOff>
    </xdr:from>
    <xdr:ext cx="2322979" cy="392206"/>
    <xdr:pic>
      <xdr:nvPicPr>
        <xdr:cNvPr id="2" name="Рисунок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0"/>
          <a:ext cx="2322979" cy="392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cora-trans1\f\WINDOWS\&#1056;&#1072;&#1073;&#1086;&#1095;&#1080;&#1081;%20&#1089;&#1090;&#1086;&#1083;\&#1054;&#1092;&#1080;&#1089;&#1085;&#1099;&#1077;%20&#1076;&#1086;&#1082;&#1091;&#1084;&#1077;&#1085;&#1090;&#1099;\&#1055;&#1086;&#1089;&#1090;&#1072;&#1074;&#1082;&#1080;\WINXLS\S&amp;N\INVOIC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cora-trans1\f\WINDOWS\&#1056;&#1072;&#1073;&#1086;&#1095;&#1080;&#1081;%20&#1089;&#1090;&#1086;&#1083;\&#1054;&#1092;&#1080;&#1089;&#1085;&#1099;&#1077;%20&#1076;&#1086;&#1082;&#1091;&#1084;&#1077;&#1085;&#1090;&#1099;\&#1055;&#1086;&#1089;&#1090;&#1072;&#1074;&#1082;&#1080;\WINXLS\S&amp;N\BOOK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umops01\analysis\Documents%20and%20Settings\ovc\Local%20Settings\Temporary%20Internet%20Files\OLK169\1&#1050;&#1086;&#1087;&#1080;&#1103;%20&#1080;&#1079;&#1086;&#1083;&#1103;&#1094;&#1080;&#1103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leyu\AppData\Local\Microsoft\Windows\Temporary%20Internet%20Files\Content.Outlook\EE2ACYY1\Price%20ROCKFACADE%20_&#1088;&#1072;&#1089;&#1095;&#1077;&#1090;&#1085;&#1099;&#1081;_&#1082;&#1091;&#1088;&#1089;85(12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ce_list"/>
      <sheetName val="order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gures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чет"/>
      <sheetName val="Tab"/>
    </sheetNames>
    <sheetDataSet>
      <sheetData sheetId="0" refreshError="1"/>
      <sheetData sheetId="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АЙС (2)"/>
      <sheetName val="Product"/>
      <sheetName val="Price m2"/>
      <sheetName val="сравнение расчета 2013 и 2014"/>
      <sheetName val="TG (старый расчет)"/>
      <sheetName val="TG1"/>
      <sheetName val="расчетный лист"/>
      <sheetName val="продукция"/>
      <sheetName val="САП"/>
      <sheetName val="ПРАЙС cтарый"/>
      <sheetName val="Material"/>
      <sheetName val="Cost (2)"/>
      <sheetName val="Лист1"/>
      <sheetName val="Sheet1"/>
    </sheetNames>
    <sheetDataSet>
      <sheetData sheetId="0" refreshError="1"/>
      <sheetData sheetId="1" refreshError="1"/>
      <sheetData sheetId="2" refreshError="1"/>
      <sheetData sheetId="3" refreshError="1">
        <row r="123">
          <cell r="B123" t="str">
            <v xml:space="preserve">Тermoclip-стена WST-5,5 - 90, шуруп для тарельчатого элемента Тermoclip-стена 3, для толщины утеплителя 50мм </v>
          </cell>
        </row>
        <row r="124">
          <cell r="B124" t="str">
            <v xml:space="preserve">Тermoclip-стена WST-5,5 - 110, шуруп для тарельчатого элемента Тermoclip-стена 3, для толщины утеплителя 70мм </v>
          </cell>
        </row>
        <row r="125">
          <cell r="B125" t="str">
            <v xml:space="preserve">Тermoclip-стена WST-5,5 - 130, шуруп для тарельчатого элемента Тermoclip-стена 3, для толщины утеплителя 90мм </v>
          </cell>
        </row>
        <row r="126">
          <cell r="B126" t="str">
            <v xml:space="preserve">Тermoclip-стена WST-5,5 - 150, шуруп для тарельчатого элемента Тermoclip-стена 3, для толщины утеплителя 110мм </v>
          </cell>
        </row>
        <row r="127">
          <cell r="B127" t="str">
            <v xml:space="preserve">Тermoclip-стена WST-5,5 - 170, шуруп для тарельчатого элемента Тermoclip-стена 3, для толщины утеплителя 130мм </v>
          </cell>
        </row>
        <row r="128">
          <cell r="B128" t="str">
            <v xml:space="preserve">Тermoclip-стена WST-5,5 - 190, шуруп для тарельчатого элемента Тermoclip-стена 3, для толщины утеплителя 150мм </v>
          </cell>
        </row>
        <row r="129">
          <cell r="B129" t="str">
            <v xml:space="preserve">Тermoclip-стена WST-5,5 - 210, шуруп для тарельчатого элемента Тermoclip-стена 3, для толщины утеплителя 170мм </v>
          </cell>
        </row>
        <row r="130">
          <cell r="B130" t="str">
            <v xml:space="preserve">Тermoclip-стена WST-5,5 - 230, шуруп для тарельчатого элемента Тermoclip-стена 3, для толщины утеплителя 190мм </v>
          </cell>
        </row>
        <row r="131">
          <cell r="B131" t="str">
            <v xml:space="preserve">Тermoclip-стена WST-5,5 - 250, шуруп для тарельчатого элемента Тermoclip-стена 3, для толщины утеплителя 210мм </v>
          </cell>
        </row>
        <row r="132">
          <cell r="B132" t="str">
            <v xml:space="preserve">Тermoclip-стена WST-5,5 - 270, шуруп для тарельчатого элемента Тermoclip-стена 3, для толщины утеплителя 230мм </v>
          </cell>
        </row>
        <row r="133">
          <cell r="B133" t="str">
            <v xml:space="preserve">Тermoclip-стена WST-5,5 - 290, шуруп для тарельчатого элемента Тermoclip-стена 3, для толщины утеплителя 250мм 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4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5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6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7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14"/>
  <sheetViews>
    <sheetView showGridLines="0" tabSelected="1" view="pageBreakPreview" zoomScale="80" zoomScaleNormal="85" zoomScaleSheetLayoutView="80" workbookViewId="0">
      <pane ySplit="8" topLeftCell="A9" activePane="bottomLeft" state="frozen"/>
      <selection activeCell="T30" sqref="T30"/>
      <selection pane="bottomLeft" sqref="A1:L1"/>
    </sheetView>
  </sheetViews>
  <sheetFormatPr defaultRowHeight="12.75"/>
  <cols>
    <col min="1" max="1" width="7.7109375" style="125" customWidth="1"/>
    <col min="2" max="3" width="7.7109375" style="19" customWidth="1"/>
    <col min="4" max="4" width="39.7109375" style="2" customWidth="1"/>
    <col min="5" max="7" width="8.7109375" style="2" customWidth="1"/>
    <col min="8" max="10" width="10.28515625" style="2" customWidth="1"/>
    <col min="11" max="12" width="10.7109375" style="6" customWidth="1"/>
    <col min="13" max="13" width="10.7109375" style="55" hidden="1" customWidth="1"/>
    <col min="14" max="16384" width="9.140625" style="2"/>
  </cols>
  <sheetData>
    <row r="1" spans="1:15" ht="15" customHeight="1">
      <c r="A1" s="922" t="s">
        <v>103</v>
      </c>
      <c r="B1" s="923"/>
      <c r="C1" s="923"/>
      <c r="D1" s="923"/>
      <c r="E1" s="923"/>
      <c r="F1" s="923"/>
      <c r="G1" s="923"/>
      <c r="H1" s="923"/>
      <c r="I1" s="923"/>
      <c r="J1" s="923"/>
      <c r="K1" s="923"/>
      <c r="L1" s="923"/>
      <c r="N1" s="845"/>
      <c r="O1" s="116"/>
    </row>
    <row r="2" spans="1:15" ht="15" customHeight="1">
      <c r="A2" s="922" t="s">
        <v>0</v>
      </c>
      <c r="B2" s="923"/>
      <c r="C2" s="923"/>
      <c r="D2" s="923"/>
      <c r="E2" s="923"/>
      <c r="F2" s="923"/>
      <c r="G2" s="923"/>
      <c r="H2" s="923"/>
      <c r="I2" s="923"/>
      <c r="J2" s="923"/>
      <c r="K2" s="923"/>
      <c r="L2" s="923"/>
      <c r="M2" s="340"/>
    </row>
    <row r="3" spans="1:15" ht="15" customHeight="1">
      <c r="A3" s="924" t="s">
        <v>1</v>
      </c>
      <c r="B3" s="925"/>
      <c r="C3" s="925"/>
      <c r="D3" s="925"/>
      <c r="E3" s="925"/>
      <c r="F3" s="925"/>
      <c r="G3" s="925"/>
      <c r="H3" s="925"/>
      <c r="I3" s="925"/>
      <c r="J3" s="925"/>
      <c r="K3" s="925"/>
      <c r="L3" s="925"/>
      <c r="M3" s="341"/>
    </row>
    <row r="4" spans="1:15" ht="15" customHeight="1">
      <c r="A4" s="926" t="s">
        <v>513</v>
      </c>
      <c r="B4" s="923"/>
      <c r="C4" s="923"/>
      <c r="D4" s="923"/>
      <c r="E4" s="923"/>
      <c r="F4" s="923"/>
      <c r="G4" s="923"/>
      <c r="H4" s="923"/>
      <c r="I4" s="923"/>
      <c r="J4" s="923"/>
      <c r="K4" s="923"/>
      <c r="L4" s="923"/>
      <c r="M4" s="340"/>
    </row>
    <row r="5" spans="1:15" ht="15" customHeight="1">
      <c r="A5" s="194"/>
      <c r="B5" s="193"/>
      <c r="C5" s="193"/>
      <c r="D5" s="169"/>
      <c r="E5" s="169"/>
      <c r="F5" s="169"/>
      <c r="G5" s="169"/>
      <c r="H5" s="169"/>
      <c r="I5" s="169"/>
      <c r="J5" s="169"/>
      <c r="K5" s="169"/>
      <c r="L5" s="169"/>
      <c r="M5" s="340"/>
    </row>
    <row r="6" spans="1:15" ht="15" customHeight="1">
      <c r="A6" s="194"/>
      <c r="B6" s="193"/>
      <c r="C6" s="193"/>
      <c r="D6" s="22"/>
      <c r="E6" s="22"/>
      <c r="F6" s="22"/>
      <c r="G6" s="22"/>
      <c r="H6" s="22"/>
      <c r="I6" s="22"/>
      <c r="J6" s="22"/>
      <c r="K6" s="178" t="s">
        <v>81</v>
      </c>
      <c r="L6" s="179">
        <v>0</v>
      </c>
      <c r="M6" s="185"/>
    </row>
    <row r="7" spans="1:15" s="116" customFormat="1" ht="14.25" customHeight="1">
      <c r="A7" s="914" t="s">
        <v>2</v>
      </c>
      <c r="B7" s="914"/>
      <c r="C7" s="914"/>
      <c r="D7" s="914"/>
      <c r="E7" s="914" t="s">
        <v>4</v>
      </c>
      <c r="F7" s="915"/>
      <c r="G7" s="915"/>
      <c r="H7" s="927" t="s">
        <v>5</v>
      </c>
      <c r="I7" s="927" t="s">
        <v>6</v>
      </c>
      <c r="J7" s="927" t="s">
        <v>7</v>
      </c>
      <c r="K7" s="928" t="s">
        <v>55</v>
      </c>
      <c r="L7" s="929"/>
      <c r="M7" s="348"/>
      <c r="N7" s="115"/>
    </row>
    <row r="8" spans="1:15" s="116" customFormat="1" ht="16.5" customHeight="1">
      <c r="A8" s="914"/>
      <c r="B8" s="914"/>
      <c r="C8" s="914"/>
      <c r="D8" s="915"/>
      <c r="E8" s="358" t="s">
        <v>8</v>
      </c>
      <c r="F8" s="358" t="s">
        <v>9</v>
      </c>
      <c r="G8" s="358" t="s">
        <v>10</v>
      </c>
      <c r="H8" s="915"/>
      <c r="I8" s="915"/>
      <c r="J8" s="915"/>
      <c r="K8" s="121" t="s">
        <v>11</v>
      </c>
      <c r="L8" s="121" t="s">
        <v>12</v>
      </c>
      <c r="M8" s="121" t="s">
        <v>82</v>
      </c>
      <c r="N8" s="115"/>
    </row>
    <row r="9" spans="1:15" s="116" customFormat="1" ht="15.95" customHeight="1">
      <c r="A9" s="897" t="s">
        <v>53</v>
      </c>
      <c r="B9" s="898"/>
      <c r="C9" s="898"/>
      <c r="D9" s="898"/>
      <c r="E9" s="898"/>
      <c r="F9" s="898"/>
      <c r="G9" s="898"/>
      <c r="H9" s="898"/>
      <c r="I9" s="898"/>
      <c r="J9" s="898"/>
      <c r="K9" s="904"/>
      <c r="L9" s="905"/>
      <c r="M9" s="355"/>
      <c r="N9" s="115"/>
    </row>
    <row r="10" spans="1:15" s="19" customFormat="1" ht="14.1" customHeight="1">
      <c r="A10" s="888" t="s">
        <v>13</v>
      </c>
      <c r="B10" s="906"/>
      <c r="C10" s="907"/>
      <c r="D10" s="47" t="s">
        <v>68</v>
      </c>
      <c r="E10" s="56">
        <v>1000</v>
      </c>
      <c r="F10" s="57">
        <v>600</v>
      </c>
      <c r="G10" s="58">
        <v>50</v>
      </c>
      <c r="H10" s="59">
        <v>10</v>
      </c>
      <c r="I10" s="60">
        <f t="shared" ref="I10:I25" si="0">E10*F10*H10/1000000</f>
        <v>6</v>
      </c>
      <c r="J10" s="60">
        <f t="shared" ref="J10:J25" si="1">E10*F10*G10*H10/1000000000</f>
        <v>0.3</v>
      </c>
      <c r="K10" s="53">
        <f t="shared" ref="K10:K24" si="2">L10*J10/I10</f>
        <v>124.755</v>
      </c>
      <c r="L10" s="53">
        <f>M10*(100%-$L$6)</f>
        <v>2495.1</v>
      </c>
      <c r="M10" s="53">
        <v>2495.1</v>
      </c>
      <c r="N10" s="18"/>
      <c r="O10" s="18"/>
    </row>
    <row r="11" spans="1:15" s="19" customFormat="1" ht="14.1" customHeight="1">
      <c r="A11" s="891"/>
      <c r="B11" s="908"/>
      <c r="C11" s="909"/>
      <c r="D11" s="356"/>
      <c r="E11" s="54">
        <v>1000</v>
      </c>
      <c r="F11" s="13">
        <v>600</v>
      </c>
      <c r="G11" s="14">
        <v>60</v>
      </c>
      <c r="H11" s="15">
        <v>8</v>
      </c>
      <c r="I11" s="61">
        <f t="shared" si="0"/>
        <v>4.8</v>
      </c>
      <c r="J11" s="61">
        <f t="shared" si="1"/>
        <v>0.28799999999999998</v>
      </c>
      <c r="K11" s="67">
        <f t="shared" si="2"/>
        <v>149.70599999999999</v>
      </c>
      <c r="L11" s="11">
        <f t="shared" ref="L11:L29" si="3">M11*(100%-$L$6)</f>
        <v>2495.1</v>
      </c>
      <c r="M11" s="11">
        <v>2495.1</v>
      </c>
      <c r="N11" s="18"/>
      <c r="O11" s="18"/>
    </row>
    <row r="12" spans="1:15" s="19" customFormat="1" ht="14.1" customHeight="1">
      <c r="A12" s="910"/>
      <c r="B12" s="908"/>
      <c r="C12" s="909"/>
      <c r="D12" s="356" t="s">
        <v>62</v>
      </c>
      <c r="E12" s="54">
        <v>1000</v>
      </c>
      <c r="F12" s="13">
        <v>600</v>
      </c>
      <c r="G12" s="14">
        <v>70</v>
      </c>
      <c r="H12" s="15">
        <v>8</v>
      </c>
      <c r="I12" s="61">
        <f t="shared" si="0"/>
        <v>4.8</v>
      </c>
      <c r="J12" s="61">
        <f t="shared" si="1"/>
        <v>0.33600000000000002</v>
      </c>
      <c r="K12" s="67">
        <f t="shared" si="2"/>
        <v>174.65700000000001</v>
      </c>
      <c r="L12" s="11">
        <f t="shared" si="3"/>
        <v>2495.1</v>
      </c>
      <c r="M12" s="11">
        <v>2495.1</v>
      </c>
      <c r="N12" s="18"/>
      <c r="O12" s="18"/>
    </row>
    <row r="13" spans="1:15" s="19" customFormat="1" ht="14.1" customHeight="1">
      <c r="A13" s="910"/>
      <c r="B13" s="908"/>
      <c r="C13" s="909"/>
      <c r="D13" s="33"/>
      <c r="E13" s="54">
        <v>1000</v>
      </c>
      <c r="F13" s="13">
        <v>600</v>
      </c>
      <c r="G13" s="14">
        <v>80</v>
      </c>
      <c r="H13" s="15">
        <v>6</v>
      </c>
      <c r="I13" s="61">
        <f t="shared" si="0"/>
        <v>3.6</v>
      </c>
      <c r="J13" s="61">
        <f t="shared" si="1"/>
        <v>0.28799999999999998</v>
      </c>
      <c r="K13" s="67">
        <f t="shared" si="2"/>
        <v>199.60799999999995</v>
      </c>
      <c r="L13" s="11">
        <f t="shared" si="3"/>
        <v>2495.1</v>
      </c>
      <c r="M13" s="11">
        <v>2495.1</v>
      </c>
      <c r="N13" s="18"/>
      <c r="O13" s="18"/>
    </row>
    <row r="14" spans="1:15" s="19" customFormat="1" ht="14.1" customHeight="1">
      <c r="A14" s="910"/>
      <c r="B14" s="908"/>
      <c r="C14" s="909"/>
      <c r="D14" s="33"/>
      <c r="E14" s="54">
        <v>1000</v>
      </c>
      <c r="F14" s="13">
        <v>600</v>
      </c>
      <c r="G14" s="14">
        <v>90</v>
      </c>
      <c r="H14" s="15">
        <v>6</v>
      </c>
      <c r="I14" s="61">
        <f t="shared" si="0"/>
        <v>3.6</v>
      </c>
      <c r="J14" s="61">
        <f t="shared" si="1"/>
        <v>0.32400000000000001</v>
      </c>
      <c r="K14" s="67">
        <f t="shared" si="2"/>
        <v>224.559</v>
      </c>
      <c r="L14" s="11">
        <f t="shared" si="3"/>
        <v>2495.1</v>
      </c>
      <c r="M14" s="11">
        <v>2495.1</v>
      </c>
      <c r="N14" s="18"/>
      <c r="O14" s="18"/>
    </row>
    <row r="15" spans="1:15" s="19" customFormat="1" ht="14.1" customHeight="1">
      <c r="A15" s="910"/>
      <c r="B15" s="908"/>
      <c r="C15" s="909"/>
      <c r="D15" s="33"/>
      <c r="E15" s="54">
        <v>1000</v>
      </c>
      <c r="F15" s="13">
        <v>600</v>
      </c>
      <c r="G15" s="14">
        <v>100</v>
      </c>
      <c r="H15" s="15">
        <v>5</v>
      </c>
      <c r="I15" s="61">
        <f t="shared" si="0"/>
        <v>3</v>
      </c>
      <c r="J15" s="61">
        <f t="shared" si="1"/>
        <v>0.3</v>
      </c>
      <c r="K15" s="67">
        <f t="shared" si="2"/>
        <v>249.51</v>
      </c>
      <c r="L15" s="11">
        <f t="shared" si="3"/>
        <v>2495.1</v>
      </c>
      <c r="M15" s="11">
        <v>2495.1</v>
      </c>
      <c r="N15" s="18"/>
      <c r="O15" s="18"/>
    </row>
    <row r="16" spans="1:15" s="19" customFormat="1" ht="14.1" customHeight="1">
      <c r="A16" s="910"/>
      <c r="B16" s="908"/>
      <c r="C16" s="909"/>
      <c r="D16" s="33"/>
      <c r="E16" s="54">
        <v>1000</v>
      </c>
      <c r="F16" s="13">
        <v>600</v>
      </c>
      <c r="G16" s="14">
        <v>110</v>
      </c>
      <c r="H16" s="15">
        <v>5</v>
      </c>
      <c r="I16" s="61">
        <f t="shared" si="0"/>
        <v>3</v>
      </c>
      <c r="J16" s="61">
        <f t="shared" si="1"/>
        <v>0.33</v>
      </c>
      <c r="K16" s="67">
        <f t="shared" si="2"/>
        <v>274.46100000000001</v>
      </c>
      <c r="L16" s="11">
        <f t="shared" si="3"/>
        <v>2495.1</v>
      </c>
      <c r="M16" s="11">
        <v>2495.1</v>
      </c>
      <c r="N16" s="18"/>
      <c r="O16" s="18"/>
    </row>
    <row r="17" spans="1:16" s="19" customFormat="1" ht="14.1" customHeight="1">
      <c r="A17" s="910"/>
      <c r="B17" s="908"/>
      <c r="C17" s="909"/>
      <c r="D17" s="33"/>
      <c r="E17" s="54">
        <v>1000</v>
      </c>
      <c r="F17" s="13">
        <v>600</v>
      </c>
      <c r="G17" s="14">
        <v>120</v>
      </c>
      <c r="H17" s="15">
        <v>4</v>
      </c>
      <c r="I17" s="61">
        <f t="shared" si="0"/>
        <v>2.4</v>
      </c>
      <c r="J17" s="61">
        <f t="shared" si="1"/>
        <v>0.28799999999999998</v>
      </c>
      <c r="K17" s="67">
        <f t="shared" si="2"/>
        <v>299.41199999999998</v>
      </c>
      <c r="L17" s="11">
        <f t="shared" si="3"/>
        <v>2495.1</v>
      </c>
      <c r="M17" s="11">
        <v>2495.1</v>
      </c>
      <c r="N17" s="18"/>
      <c r="O17" s="18"/>
      <c r="P17"/>
    </row>
    <row r="18" spans="1:16" s="19" customFormat="1" ht="14.1" customHeight="1">
      <c r="A18" s="910"/>
      <c r="B18" s="908"/>
      <c r="C18" s="909"/>
      <c r="D18" s="33"/>
      <c r="E18" s="54">
        <v>1000</v>
      </c>
      <c r="F18" s="13">
        <v>600</v>
      </c>
      <c r="G18" s="14">
        <v>130</v>
      </c>
      <c r="H18" s="15">
        <v>4</v>
      </c>
      <c r="I18" s="61">
        <f t="shared" si="0"/>
        <v>2.4</v>
      </c>
      <c r="J18" s="61">
        <f t="shared" si="1"/>
        <v>0.312</v>
      </c>
      <c r="K18" s="67">
        <f t="shared" si="2"/>
        <v>324.363</v>
      </c>
      <c r="L18" s="11">
        <f t="shared" si="3"/>
        <v>2495.1</v>
      </c>
      <c r="M18" s="11">
        <v>2495.1</v>
      </c>
      <c r="N18" s="18"/>
      <c r="O18" s="18"/>
    </row>
    <row r="19" spans="1:16" s="19" customFormat="1" ht="14.1" customHeight="1">
      <c r="A19" s="910"/>
      <c r="B19" s="908"/>
      <c r="C19" s="909"/>
      <c r="D19" s="33"/>
      <c r="E19" s="54">
        <v>1000</v>
      </c>
      <c r="F19" s="13">
        <v>600</v>
      </c>
      <c r="G19" s="14">
        <v>140</v>
      </c>
      <c r="H19" s="15">
        <v>4</v>
      </c>
      <c r="I19" s="61">
        <f t="shared" si="0"/>
        <v>2.4</v>
      </c>
      <c r="J19" s="61">
        <f t="shared" si="1"/>
        <v>0.33600000000000002</v>
      </c>
      <c r="K19" s="67">
        <f t="shared" si="2"/>
        <v>349.31400000000002</v>
      </c>
      <c r="L19" s="11">
        <f t="shared" si="3"/>
        <v>2495.1</v>
      </c>
      <c r="M19" s="11">
        <v>2495.1</v>
      </c>
      <c r="N19" s="18"/>
      <c r="O19" s="18"/>
    </row>
    <row r="20" spans="1:16" s="19" customFormat="1" ht="14.1" customHeight="1">
      <c r="A20" s="910"/>
      <c r="B20" s="908"/>
      <c r="C20" s="909"/>
      <c r="D20" s="33"/>
      <c r="E20" s="54">
        <v>1000</v>
      </c>
      <c r="F20" s="13">
        <v>600</v>
      </c>
      <c r="G20" s="14">
        <v>150</v>
      </c>
      <c r="H20" s="15">
        <v>3</v>
      </c>
      <c r="I20" s="61">
        <f t="shared" si="0"/>
        <v>1.8</v>
      </c>
      <c r="J20" s="61">
        <f t="shared" si="1"/>
        <v>0.27</v>
      </c>
      <c r="K20" s="67">
        <f>L20*J20/I20</f>
        <v>374.26499999999999</v>
      </c>
      <c r="L20" s="11">
        <f t="shared" si="3"/>
        <v>2495.1</v>
      </c>
      <c r="M20" s="11">
        <v>2495.1</v>
      </c>
      <c r="N20" s="18"/>
      <c r="O20" s="18"/>
    </row>
    <row r="21" spans="1:16" s="19" customFormat="1" ht="14.1" customHeight="1">
      <c r="A21" s="910"/>
      <c r="B21" s="908"/>
      <c r="C21" s="909"/>
      <c r="D21" s="33"/>
      <c r="E21" s="54">
        <v>1000</v>
      </c>
      <c r="F21" s="13">
        <v>600</v>
      </c>
      <c r="G21" s="14">
        <v>160</v>
      </c>
      <c r="H21" s="15">
        <v>3</v>
      </c>
      <c r="I21" s="61">
        <f t="shared" si="0"/>
        <v>1.8</v>
      </c>
      <c r="J21" s="61">
        <f t="shared" si="1"/>
        <v>0.28799999999999998</v>
      </c>
      <c r="K21" s="67">
        <f t="shared" si="2"/>
        <v>399.21599999999989</v>
      </c>
      <c r="L21" s="11">
        <f t="shared" si="3"/>
        <v>2495.1</v>
      </c>
      <c r="M21" s="11">
        <v>2495.1</v>
      </c>
      <c r="N21" s="18"/>
      <c r="O21" s="18"/>
    </row>
    <row r="22" spans="1:16" s="19" customFormat="1" ht="14.1" customHeight="1">
      <c r="A22" s="910"/>
      <c r="B22" s="908"/>
      <c r="C22" s="909"/>
      <c r="D22" s="33"/>
      <c r="E22" s="54">
        <v>1000</v>
      </c>
      <c r="F22" s="13">
        <v>600</v>
      </c>
      <c r="G22" s="14">
        <v>170</v>
      </c>
      <c r="H22" s="15">
        <v>3</v>
      </c>
      <c r="I22" s="61">
        <f t="shared" si="0"/>
        <v>1.8</v>
      </c>
      <c r="J22" s="61">
        <f t="shared" si="1"/>
        <v>0.30599999999999999</v>
      </c>
      <c r="K22" s="67">
        <f t="shared" si="2"/>
        <v>424.16699999999997</v>
      </c>
      <c r="L22" s="11">
        <f t="shared" si="3"/>
        <v>2495.1</v>
      </c>
      <c r="M22" s="11">
        <v>2495.1</v>
      </c>
      <c r="N22" s="18"/>
      <c r="O22" s="18"/>
    </row>
    <row r="23" spans="1:16" s="19" customFormat="1" ht="14.1" customHeight="1">
      <c r="A23" s="910"/>
      <c r="B23" s="908"/>
      <c r="C23" s="909"/>
      <c r="D23" s="33"/>
      <c r="E23" s="54">
        <v>1000</v>
      </c>
      <c r="F23" s="13">
        <v>600</v>
      </c>
      <c r="G23" s="14">
        <v>180</v>
      </c>
      <c r="H23" s="15">
        <v>3</v>
      </c>
      <c r="I23" s="61">
        <f t="shared" si="0"/>
        <v>1.8</v>
      </c>
      <c r="J23" s="61">
        <f t="shared" si="1"/>
        <v>0.32400000000000001</v>
      </c>
      <c r="K23" s="67">
        <f t="shared" si="2"/>
        <v>449.11799999999999</v>
      </c>
      <c r="L23" s="11">
        <f t="shared" si="3"/>
        <v>2495.1</v>
      </c>
      <c r="M23" s="11">
        <v>2495.1</v>
      </c>
      <c r="N23" s="18"/>
      <c r="O23" s="18"/>
    </row>
    <row r="24" spans="1:16" s="19" customFormat="1" ht="14.1" customHeight="1">
      <c r="A24" s="910"/>
      <c r="B24" s="908"/>
      <c r="C24" s="909"/>
      <c r="D24" s="33"/>
      <c r="E24" s="54">
        <v>1000</v>
      </c>
      <c r="F24" s="13">
        <v>600</v>
      </c>
      <c r="G24" s="14">
        <v>190</v>
      </c>
      <c r="H24" s="15">
        <v>3</v>
      </c>
      <c r="I24" s="61">
        <f t="shared" si="0"/>
        <v>1.8</v>
      </c>
      <c r="J24" s="61">
        <f t="shared" si="1"/>
        <v>0.34200000000000003</v>
      </c>
      <c r="K24" s="67">
        <f t="shared" si="2"/>
        <v>474.06900000000002</v>
      </c>
      <c r="L24" s="11">
        <f t="shared" si="3"/>
        <v>2495.1</v>
      </c>
      <c r="M24" s="11">
        <v>2495.1</v>
      </c>
      <c r="N24" s="18"/>
      <c r="O24" s="18"/>
    </row>
    <row r="25" spans="1:16" s="19" customFormat="1" ht="14.1" customHeight="1">
      <c r="A25" s="911"/>
      <c r="B25" s="912"/>
      <c r="C25" s="913"/>
      <c r="D25" s="34"/>
      <c r="E25" s="82">
        <v>1000</v>
      </c>
      <c r="F25" s="83">
        <v>600</v>
      </c>
      <c r="G25" s="84">
        <v>200</v>
      </c>
      <c r="H25" s="85">
        <v>2</v>
      </c>
      <c r="I25" s="86">
        <f t="shared" si="0"/>
        <v>1.2</v>
      </c>
      <c r="J25" s="86">
        <f t="shared" si="1"/>
        <v>0.24</v>
      </c>
      <c r="K25" s="73">
        <f>L25*J25/I25</f>
        <v>499.02</v>
      </c>
      <c r="L25" s="74">
        <f t="shared" si="3"/>
        <v>2495.1</v>
      </c>
      <c r="M25" s="74">
        <v>2495.1</v>
      </c>
      <c r="N25" s="18"/>
      <c r="O25" s="18"/>
    </row>
    <row r="26" spans="1:16" s="19" customFormat="1" ht="13.5" customHeight="1">
      <c r="A26" s="888" t="s">
        <v>114</v>
      </c>
      <c r="B26" s="889"/>
      <c r="C26" s="890"/>
      <c r="D26" s="920" t="s">
        <v>71</v>
      </c>
      <c r="E26" s="109">
        <v>800</v>
      </c>
      <c r="F26" s="110">
        <v>600</v>
      </c>
      <c r="G26" s="111">
        <v>50</v>
      </c>
      <c r="H26" s="112">
        <v>12</v>
      </c>
      <c r="I26" s="359">
        <f>E26*F26*H26/1000000</f>
        <v>5.76</v>
      </c>
      <c r="J26" s="359">
        <f>E26*F26*G26*H26/1000000000</f>
        <v>0.28799999999999998</v>
      </c>
      <c r="K26" s="87">
        <f>L26*J26/I26</f>
        <v>124.75499999999998</v>
      </c>
      <c r="L26" s="53">
        <f>M26*(100%-$L$6)</f>
        <v>2495.1</v>
      </c>
      <c r="M26" s="11">
        <v>2495.1</v>
      </c>
      <c r="N26" s="18"/>
      <c r="O26" s="18"/>
    </row>
    <row r="27" spans="1:16" s="19" customFormat="1" ht="14.1" customHeight="1">
      <c r="A27" s="891"/>
      <c r="B27" s="892"/>
      <c r="C27" s="893"/>
      <c r="D27" s="887"/>
      <c r="E27" s="76">
        <v>800</v>
      </c>
      <c r="F27" s="77">
        <v>600</v>
      </c>
      <c r="G27" s="78">
        <v>100</v>
      </c>
      <c r="H27" s="79">
        <v>6</v>
      </c>
      <c r="I27" s="80">
        <f>E27*F27*H27/1000000</f>
        <v>2.88</v>
      </c>
      <c r="J27" s="80">
        <f>E27*F27*G27*H27/1000000000</f>
        <v>0.28799999999999998</v>
      </c>
      <c r="K27" s="67">
        <f>L27*J27/I27</f>
        <v>249.50999999999996</v>
      </c>
      <c r="L27" s="11">
        <f t="shared" si="3"/>
        <v>2495.1</v>
      </c>
      <c r="M27" s="11">
        <v>2495.1</v>
      </c>
      <c r="N27" s="18"/>
      <c r="O27" s="18"/>
    </row>
    <row r="28" spans="1:16" s="19" customFormat="1" ht="14.1" customHeight="1">
      <c r="A28" s="891"/>
      <c r="B28" s="892"/>
      <c r="C28" s="893"/>
      <c r="D28" s="887"/>
      <c r="E28" s="76">
        <v>1200</v>
      </c>
      <c r="F28" s="77">
        <v>600</v>
      </c>
      <c r="G28" s="78">
        <v>100</v>
      </c>
      <c r="H28" s="79">
        <v>6</v>
      </c>
      <c r="I28" s="80">
        <f>E28*F28*H28/1000000</f>
        <v>4.32</v>
      </c>
      <c r="J28" s="80">
        <f>E28*F28*G28*H28/1000000000</f>
        <v>0.432</v>
      </c>
      <c r="K28" s="67">
        <f>L28*J28/I28</f>
        <v>249.51</v>
      </c>
      <c r="L28" s="11">
        <f t="shared" si="3"/>
        <v>2495.1</v>
      </c>
      <c r="M28" s="74">
        <v>2495.1</v>
      </c>
      <c r="N28" s="18"/>
      <c r="O28" s="18"/>
    </row>
    <row r="29" spans="1:16" s="19" customFormat="1" ht="14.1" customHeight="1">
      <c r="A29" s="894"/>
      <c r="B29" s="895"/>
      <c r="C29" s="896"/>
      <c r="D29" s="921"/>
      <c r="E29" s="82">
        <v>1200</v>
      </c>
      <c r="F29" s="83">
        <v>600</v>
      </c>
      <c r="G29" s="84">
        <v>150</v>
      </c>
      <c r="H29" s="85">
        <v>5</v>
      </c>
      <c r="I29" s="86">
        <f>E29*F29*H29/1000000</f>
        <v>3.6</v>
      </c>
      <c r="J29" s="86">
        <f>E29*F29*G29*H29/1000000000</f>
        <v>0.54</v>
      </c>
      <c r="K29" s="73">
        <f>L29*J29/I29</f>
        <v>374.26499999999999</v>
      </c>
      <c r="L29" s="74">
        <f t="shared" si="3"/>
        <v>2495.1</v>
      </c>
      <c r="M29" s="74">
        <v>2495.1</v>
      </c>
      <c r="N29" s="18"/>
      <c r="O29" s="18"/>
      <c r="P29" s="209"/>
    </row>
    <row r="30" spans="1:16" s="19" customFormat="1" ht="15.95" customHeight="1">
      <c r="A30" s="917" t="s">
        <v>78</v>
      </c>
      <c r="B30" s="918"/>
      <c r="C30" s="918"/>
      <c r="D30" s="918"/>
      <c r="E30" s="918"/>
      <c r="F30" s="918"/>
      <c r="G30" s="918"/>
      <c r="H30" s="918"/>
      <c r="I30" s="918"/>
      <c r="J30" s="918"/>
      <c r="K30" s="918"/>
      <c r="L30" s="919"/>
      <c r="M30" s="355"/>
      <c r="N30" s="18"/>
      <c r="O30" s="18"/>
    </row>
    <row r="31" spans="1:16" s="19" customFormat="1" ht="27.75" customHeight="1">
      <c r="A31" s="888" t="s">
        <v>79</v>
      </c>
      <c r="B31" s="889"/>
      <c r="C31" s="890"/>
      <c r="D31" s="47" t="s">
        <v>80</v>
      </c>
      <c r="E31" s="109">
        <v>1000</v>
      </c>
      <c r="F31" s="110">
        <v>600</v>
      </c>
      <c r="G31" s="111">
        <v>50</v>
      </c>
      <c r="H31" s="112">
        <v>8</v>
      </c>
      <c r="I31" s="357">
        <f>E31*F31*H31/1000000</f>
        <v>4.8</v>
      </c>
      <c r="J31" s="357">
        <f>E31*F31*G31*H31/1000000000</f>
        <v>0.24</v>
      </c>
      <c r="K31" s="212">
        <f>L31*J31/I31</f>
        <v>160.13</v>
      </c>
      <c r="L31" s="213">
        <f>M31*(100%-$L$6)</f>
        <v>3202.6</v>
      </c>
      <c r="M31" s="213">
        <v>3202.6</v>
      </c>
      <c r="N31" s="18"/>
      <c r="O31" s="18"/>
    </row>
    <row r="32" spans="1:16" s="19" customFormat="1" ht="24.95" customHeight="1">
      <c r="A32" s="894"/>
      <c r="B32" s="895"/>
      <c r="C32" s="896"/>
      <c r="D32" s="24" t="s">
        <v>62</v>
      </c>
      <c r="E32" s="82">
        <v>1000</v>
      </c>
      <c r="F32" s="83">
        <v>600</v>
      </c>
      <c r="G32" s="84">
        <v>100</v>
      </c>
      <c r="H32" s="85">
        <v>4</v>
      </c>
      <c r="I32" s="86">
        <f>E32*F32*H32/1000000</f>
        <v>2.4</v>
      </c>
      <c r="J32" s="86">
        <f>E32*F32*G32*H32/1000000000</f>
        <v>0.24</v>
      </c>
      <c r="K32" s="73">
        <f>L32*J32/I32</f>
        <v>320.26</v>
      </c>
      <c r="L32" s="74">
        <f>M32*(100%-$L$6)</f>
        <v>3202.6</v>
      </c>
      <c r="M32" s="74">
        <v>3202.6</v>
      </c>
      <c r="N32" s="18"/>
      <c r="O32" s="18"/>
    </row>
    <row r="33" spans="1:16" s="116" customFormat="1" ht="15.95" customHeight="1">
      <c r="A33" s="897" t="s">
        <v>35</v>
      </c>
      <c r="B33" s="898"/>
      <c r="C33" s="898"/>
      <c r="D33" s="898"/>
      <c r="E33" s="898"/>
      <c r="F33" s="898"/>
      <c r="G33" s="898"/>
      <c r="H33" s="898"/>
      <c r="I33" s="898"/>
      <c r="J33" s="898"/>
      <c r="K33" s="898"/>
      <c r="L33" s="899"/>
      <c r="M33" s="355"/>
      <c r="N33" s="18"/>
      <c r="O33" s="18"/>
    </row>
    <row r="34" spans="1:16" s="116" customFormat="1" ht="15.95" customHeight="1">
      <c r="A34" s="888" t="s">
        <v>34</v>
      </c>
      <c r="B34" s="889"/>
      <c r="C34" s="889"/>
      <c r="D34" s="920" t="s">
        <v>119</v>
      </c>
      <c r="E34" s="819">
        <v>1000</v>
      </c>
      <c r="F34" s="820">
        <v>600</v>
      </c>
      <c r="G34" s="821">
        <v>40</v>
      </c>
      <c r="H34" s="822">
        <v>14</v>
      </c>
      <c r="I34" s="823">
        <f>E34*F34*H34/1000000</f>
        <v>8.4</v>
      </c>
      <c r="J34" s="823">
        <f>E34*F34*G34*H34/1000000000</f>
        <v>0.33600000000000002</v>
      </c>
      <c r="K34" s="840">
        <f>L34*J34/I34</f>
        <v>117.396</v>
      </c>
      <c r="L34" s="824">
        <f>M34*(100%-$L$6)</f>
        <v>2934.9</v>
      </c>
      <c r="M34" s="11">
        <v>2934.9</v>
      </c>
      <c r="N34" s="18"/>
      <c r="O34" s="18"/>
    </row>
    <row r="35" spans="1:16" s="19" customFormat="1" ht="14.1" customHeight="1">
      <c r="A35" s="891"/>
      <c r="B35" s="892"/>
      <c r="C35" s="892"/>
      <c r="D35" s="887"/>
      <c r="E35" s="62">
        <v>1000</v>
      </c>
      <c r="F35" s="63">
        <v>600</v>
      </c>
      <c r="G35" s="140">
        <v>50</v>
      </c>
      <c r="H35" s="65">
        <v>10</v>
      </c>
      <c r="I35" s="66">
        <f t="shared" ref="I35:I88" si="4">E35*F35*H35/1000000</f>
        <v>6</v>
      </c>
      <c r="J35" s="66">
        <f t="shared" ref="J35:J88" si="5">E35*F35*G35*H35/1000000000</f>
        <v>0.3</v>
      </c>
      <c r="K35" s="89">
        <f t="shared" ref="K35:K51" si="6">L35*J35/I35</f>
        <v>146.745</v>
      </c>
      <c r="L35" s="89">
        <f t="shared" ref="L35:L88" si="7">M35*(100%-$L$6)</f>
        <v>2934.9</v>
      </c>
      <c r="M35" s="53">
        <v>2934.9</v>
      </c>
      <c r="N35" s="18"/>
      <c r="O35" s="18"/>
    </row>
    <row r="36" spans="1:16" s="19" customFormat="1" ht="14.1" customHeight="1">
      <c r="A36" s="891"/>
      <c r="B36" s="892"/>
      <c r="C36" s="892"/>
      <c r="D36" s="887"/>
      <c r="E36" s="54">
        <v>1000</v>
      </c>
      <c r="F36" s="13">
        <v>600</v>
      </c>
      <c r="G36" s="14">
        <v>60</v>
      </c>
      <c r="H36" s="15">
        <v>8</v>
      </c>
      <c r="I36" s="61">
        <f t="shared" si="4"/>
        <v>4.8</v>
      </c>
      <c r="J36" s="61">
        <f t="shared" si="5"/>
        <v>0.28799999999999998</v>
      </c>
      <c r="K36" s="67">
        <f t="shared" si="6"/>
        <v>176.09399999999999</v>
      </c>
      <c r="L36" s="67">
        <f t="shared" si="7"/>
        <v>2934.9</v>
      </c>
      <c r="M36" s="11">
        <v>2934.9</v>
      </c>
      <c r="N36" s="18"/>
      <c r="O36" s="18"/>
    </row>
    <row r="37" spans="1:16" s="19" customFormat="1" ht="14.1" customHeight="1">
      <c r="A37" s="891"/>
      <c r="B37" s="892"/>
      <c r="C37" s="892"/>
      <c r="D37" s="887"/>
      <c r="E37" s="54">
        <v>1000</v>
      </c>
      <c r="F37" s="13">
        <v>600</v>
      </c>
      <c r="G37" s="14">
        <v>70</v>
      </c>
      <c r="H37" s="15">
        <v>8</v>
      </c>
      <c r="I37" s="61">
        <f t="shared" si="4"/>
        <v>4.8</v>
      </c>
      <c r="J37" s="61">
        <f t="shared" si="5"/>
        <v>0.33600000000000002</v>
      </c>
      <c r="K37" s="67">
        <f t="shared" si="6"/>
        <v>205.44300000000004</v>
      </c>
      <c r="L37" s="67">
        <f t="shared" si="7"/>
        <v>2934.9</v>
      </c>
      <c r="M37" s="11">
        <v>2934.9</v>
      </c>
      <c r="N37" s="18"/>
      <c r="O37" s="18"/>
    </row>
    <row r="38" spans="1:16" s="19" customFormat="1" ht="14.1" customHeight="1">
      <c r="A38" s="891"/>
      <c r="B38" s="892"/>
      <c r="C38" s="892"/>
      <c r="D38" s="887"/>
      <c r="E38" s="54">
        <v>1000</v>
      </c>
      <c r="F38" s="13">
        <v>600</v>
      </c>
      <c r="G38" s="14">
        <v>75</v>
      </c>
      <c r="H38" s="15">
        <v>8</v>
      </c>
      <c r="I38" s="61">
        <f t="shared" si="4"/>
        <v>4.8</v>
      </c>
      <c r="J38" s="61">
        <f t="shared" si="5"/>
        <v>0.36</v>
      </c>
      <c r="K38" s="67">
        <f t="shared" si="6"/>
        <v>220.11750000000004</v>
      </c>
      <c r="L38" s="67">
        <f t="shared" si="7"/>
        <v>2934.9</v>
      </c>
      <c r="M38" s="11">
        <v>2934.9</v>
      </c>
      <c r="N38" s="18"/>
      <c r="O38" s="18"/>
    </row>
    <row r="39" spans="1:16" s="19" customFormat="1" ht="14.1" customHeight="1">
      <c r="A39" s="891"/>
      <c r="B39" s="892"/>
      <c r="C39" s="892"/>
      <c r="D39" s="725"/>
      <c r="E39" s="54">
        <v>1000</v>
      </c>
      <c r="F39" s="13">
        <v>600</v>
      </c>
      <c r="G39" s="14">
        <v>80</v>
      </c>
      <c r="H39" s="15">
        <v>6</v>
      </c>
      <c r="I39" s="61">
        <f t="shared" si="4"/>
        <v>3.6</v>
      </c>
      <c r="J39" s="61">
        <f t="shared" si="5"/>
        <v>0.28799999999999998</v>
      </c>
      <c r="K39" s="67">
        <f t="shared" si="6"/>
        <v>234.79199999999997</v>
      </c>
      <c r="L39" s="67">
        <f t="shared" si="7"/>
        <v>2934.9</v>
      </c>
      <c r="M39" s="11">
        <v>2934.9</v>
      </c>
      <c r="N39" s="18"/>
      <c r="O39" s="18"/>
    </row>
    <row r="40" spans="1:16" s="19" customFormat="1" ht="14.1" customHeight="1">
      <c r="A40" s="891"/>
      <c r="B40" s="892"/>
      <c r="C40" s="892"/>
      <c r="D40" s="725" t="s">
        <v>517</v>
      </c>
      <c r="E40" s="54">
        <v>1000</v>
      </c>
      <c r="F40" s="13">
        <v>600</v>
      </c>
      <c r="G40" s="14">
        <v>90</v>
      </c>
      <c r="H40" s="15">
        <v>6</v>
      </c>
      <c r="I40" s="61">
        <f t="shared" si="4"/>
        <v>3.6</v>
      </c>
      <c r="J40" s="61">
        <f t="shared" si="5"/>
        <v>0.32400000000000001</v>
      </c>
      <c r="K40" s="67">
        <f t="shared" si="6"/>
        <v>264.14100000000002</v>
      </c>
      <c r="L40" s="67">
        <f t="shared" si="7"/>
        <v>2934.9</v>
      </c>
      <c r="M40" s="11">
        <v>2934.9</v>
      </c>
      <c r="N40" s="18"/>
      <c r="O40" s="18"/>
    </row>
    <row r="41" spans="1:16" s="19" customFormat="1" ht="14.1" customHeight="1">
      <c r="A41" s="891"/>
      <c r="B41" s="892"/>
      <c r="C41" s="892"/>
      <c r="D41" s="136"/>
      <c r="E41" s="54">
        <v>1000</v>
      </c>
      <c r="F41" s="13">
        <v>600</v>
      </c>
      <c r="G41" s="14">
        <v>100</v>
      </c>
      <c r="H41" s="15">
        <v>5</v>
      </c>
      <c r="I41" s="61">
        <f t="shared" si="4"/>
        <v>3</v>
      </c>
      <c r="J41" s="61">
        <f t="shared" si="5"/>
        <v>0.3</v>
      </c>
      <c r="K41" s="67">
        <f t="shared" si="6"/>
        <v>293.49</v>
      </c>
      <c r="L41" s="67">
        <f t="shared" si="7"/>
        <v>2934.9</v>
      </c>
      <c r="M41" s="11">
        <v>2934.9</v>
      </c>
      <c r="N41" s="18"/>
      <c r="O41" s="18"/>
    </row>
    <row r="42" spans="1:16" s="19" customFormat="1" ht="14.1" customHeight="1">
      <c r="A42" s="891"/>
      <c r="B42" s="892"/>
      <c r="C42" s="892"/>
      <c r="D42" s="33"/>
      <c r="E42" s="54">
        <v>1000</v>
      </c>
      <c r="F42" s="13">
        <v>600</v>
      </c>
      <c r="G42" s="14">
        <v>110</v>
      </c>
      <c r="H42" s="15">
        <v>5</v>
      </c>
      <c r="I42" s="61">
        <f t="shared" si="4"/>
        <v>3</v>
      </c>
      <c r="J42" s="61">
        <f t="shared" si="5"/>
        <v>0.33</v>
      </c>
      <c r="K42" s="67">
        <f t="shared" si="6"/>
        <v>322.839</v>
      </c>
      <c r="L42" s="67">
        <f t="shared" si="7"/>
        <v>2934.9</v>
      </c>
      <c r="M42" s="11">
        <v>2934.9</v>
      </c>
      <c r="N42" s="18"/>
      <c r="O42" s="18"/>
      <c r="P42"/>
    </row>
    <row r="43" spans="1:16" s="19" customFormat="1" ht="14.1" customHeight="1">
      <c r="A43" s="891"/>
      <c r="B43" s="892"/>
      <c r="C43" s="892"/>
      <c r="D43" s="33"/>
      <c r="E43" s="54">
        <v>1000</v>
      </c>
      <c r="F43" s="13">
        <v>600</v>
      </c>
      <c r="G43" s="14">
        <v>120</v>
      </c>
      <c r="H43" s="15">
        <v>4</v>
      </c>
      <c r="I43" s="61">
        <f t="shared" si="4"/>
        <v>2.4</v>
      </c>
      <c r="J43" s="61">
        <f t="shared" si="5"/>
        <v>0.28799999999999998</v>
      </c>
      <c r="K43" s="67">
        <f t="shared" si="6"/>
        <v>352.18799999999999</v>
      </c>
      <c r="L43" s="67">
        <f t="shared" si="7"/>
        <v>2934.9</v>
      </c>
      <c r="M43" s="11">
        <v>2934.9</v>
      </c>
      <c r="N43" s="18"/>
      <c r="O43" s="18"/>
    </row>
    <row r="44" spans="1:16" s="19" customFormat="1" ht="14.1" customHeight="1">
      <c r="A44" s="891"/>
      <c r="B44" s="892"/>
      <c r="C44" s="892"/>
      <c r="D44" s="33"/>
      <c r="E44" s="54">
        <v>1000</v>
      </c>
      <c r="F44" s="13">
        <v>600</v>
      </c>
      <c r="G44" s="14">
        <v>130</v>
      </c>
      <c r="H44" s="15">
        <v>4</v>
      </c>
      <c r="I44" s="61">
        <f t="shared" si="4"/>
        <v>2.4</v>
      </c>
      <c r="J44" s="61">
        <f t="shared" si="5"/>
        <v>0.312</v>
      </c>
      <c r="K44" s="67">
        <f t="shared" si="6"/>
        <v>381.53700000000003</v>
      </c>
      <c r="L44" s="67">
        <f t="shared" si="7"/>
        <v>2934.9</v>
      </c>
      <c r="M44" s="11">
        <v>2934.9</v>
      </c>
      <c r="N44" s="18"/>
      <c r="O44" s="18"/>
    </row>
    <row r="45" spans="1:16" s="19" customFormat="1" ht="14.1" customHeight="1">
      <c r="A45" s="891"/>
      <c r="B45" s="892"/>
      <c r="C45" s="892"/>
      <c r="D45" s="33"/>
      <c r="E45" s="54">
        <v>1000</v>
      </c>
      <c r="F45" s="13">
        <v>600</v>
      </c>
      <c r="G45" s="14">
        <v>140</v>
      </c>
      <c r="H45" s="15">
        <v>4</v>
      </c>
      <c r="I45" s="61">
        <f t="shared" si="4"/>
        <v>2.4</v>
      </c>
      <c r="J45" s="61">
        <f t="shared" si="5"/>
        <v>0.33600000000000002</v>
      </c>
      <c r="K45" s="67">
        <f t="shared" si="6"/>
        <v>410.88600000000008</v>
      </c>
      <c r="L45" s="67">
        <f t="shared" si="7"/>
        <v>2934.9</v>
      </c>
      <c r="M45" s="11">
        <v>2934.9</v>
      </c>
      <c r="N45" s="18"/>
      <c r="O45" s="18"/>
    </row>
    <row r="46" spans="1:16" s="19" customFormat="1" ht="14.1" customHeight="1">
      <c r="A46" s="891"/>
      <c r="B46" s="892"/>
      <c r="C46" s="892"/>
      <c r="D46" s="33"/>
      <c r="E46" s="54">
        <v>1000</v>
      </c>
      <c r="F46" s="13">
        <v>600</v>
      </c>
      <c r="G46" s="14">
        <v>150</v>
      </c>
      <c r="H46" s="15">
        <v>3</v>
      </c>
      <c r="I46" s="61">
        <f t="shared" si="4"/>
        <v>1.8</v>
      </c>
      <c r="J46" s="61">
        <f t="shared" si="5"/>
        <v>0.27</v>
      </c>
      <c r="K46" s="67">
        <f t="shared" si="6"/>
        <v>440.23500000000007</v>
      </c>
      <c r="L46" s="67">
        <f t="shared" si="7"/>
        <v>2934.9</v>
      </c>
      <c r="M46" s="11">
        <v>2934.9</v>
      </c>
      <c r="N46" s="18"/>
      <c r="O46" s="18"/>
    </row>
    <row r="47" spans="1:16" s="19" customFormat="1" ht="14.1" customHeight="1">
      <c r="A47" s="891"/>
      <c r="B47" s="892"/>
      <c r="C47" s="892"/>
      <c r="D47" s="33"/>
      <c r="E47" s="54">
        <v>1000</v>
      </c>
      <c r="F47" s="13">
        <v>600</v>
      </c>
      <c r="G47" s="14">
        <v>160</v>
      </c>
      <c r="H47" s="15">
        <v>3</v>
      </c>
      <c r="I47" s="61">
        <f t="shared" si="4"/>
        <v>1.8</v>
      </c>
      <c r="J47" s="61">
        <f t="shared" si="5"/>
        <v>0.28799999999999998</v>
      </c>
      <c r="K47" s="67">
        <f t="shared" si="6"/>
        <v>469.58399999999995</v>
      </c>
      <c r="L47" s="67">
        <f t="shared" si="7"/>
        <v>2934.9</v>
      </c>
      <c r="M47" s="11">
        <v>2934.9</v>
      </c>
      <c r="N47" s="18"/>
      <c r="O47" s="18"/>
    </row>
    <row r="48" spans="1:16" s="19" customFormat="1" ht="14.1" customHeight="1">
      <c r="A48" s="891"/>
      <c r="B48" s="892"/>
      <c r="C48" s="892"/>
      <c r="D48" s="33"/>
      <c r="E48" s="54">
        <v>1000</v>
      </c>
      <c r="F48" s="13">
        <v>600</v>
      </c>
      <c r="G48" s="14">
        <v>170</v>
      </c>
      <c r="H48" s="15">
        <v>3</v>
      </c>
      <c r="I48" s="61">
        <f t="shared" si="4"/>
        <v>1.8</v>
      </c>
      <c r="J48" s="61">
        <f t="shared" si="5"/>
        <v>0.30599999999999999</v>
      </c>
      <c r="K48" s="67">
        <f t="shared" si="6"/>
        <v>498.93299999999999</v>
      </c>
      <c r="L48" s="67">
        <f t="shared" si="7"/>
        <v>2934.9</v>
      </c>
      <c r="M48" s="11">
        <v>2934.9</v>
      </c>
      <c r="N48" s="18"/>
      <c r="O48" s="18"/>
    </row>
    <row r="49" spans="1:16" s="19" customFormat="1" ht="14.1" customHeight="1">
      <c r="A49" s="891"/>
      <c r="B49" s="892"/>
      <c r="C49" s="892"/>
      <c r="D49" s="33"/>
      <c r="E49" s="54">
        <v>1000</v>
      </c>
      <c r="F49" s="13">
        <v>600</v>
      </c>
      <c r="G49" s="14">
        <v>180</v>
      </c>
      <c r="H49" s="15">
        <v>3</v>
      </c>
      <c r="I49" s="61">
        <f t="shared" si="4"/>
        <v>1.8</v>
      </c>
      <c r="J49" s="61">
        <f t="shared" si="5"/>
        <v>0.32400000000000001</v>
      </c>
      <c r="K49" s="67">
        <f t="shared" si="6"/>
        <v>528.28200000000004</v>
      </c>
      <c r="L49" s="67">
        <f t="shared" si="7"/>
        <v>2934.9</v>
      </c>
      <c r="M49" s="11">
        <v>2934.9</v>
      </c>
      <c r="N49" s="18"/>
      <c r="O49" s="18"/>
    </row>
    <row r="50" spans="1:16" s="19" customFormat="1" ht="14.1" customHeight="1">
      <c r="A50" s="891"/>
      <c r="B50" s="892"/>
      <c r="C50" s="892"/>
      <c r="D50" s="33"/>
      <c r="E50" s="54">
        <v>1000</v>
      </c>
      <c r="F50" s="13">
        <v>600</v>
      </c>
      <c r="G50" s="14">
        <v>190</v>
      </c>
      <c r="H50" s="15">
        <v>3</v>
      </c>
      <c r="I50" s="61">
        <f t="shared" si="4"/>
        <v>1.8</v>
      </c>
      <c r="J50" s="61">
        <f t="shared" si="5"/>
        <v>0.34200000000000003</v>
      </c>
      <c r="K50" s="67">
        <f t="shared" si="6"/>
        <v>557.63100000000009</v>
      </c>
      <c r="L50" s="67">
        <f t="shared" si="7"/>
        <v>2934.9</v>
      </c>
      <c r="M50" s="11">
        <v>2934.9</v>
      </c>
      <c r="N50" s="18"/>
      <c r="O50" s="18"/>
    </row>
    <row r="51" spans="1:16" s="19" customFormat="1" ht="14.1" customHeight="1">
      <c r="A51" s="894"/>
      <c r="B51" s="895"/>
      <c r="C51" s="895"/>
      <c r="D51" s="34"/>
      <c r="E51" s="82">
        <v>1000</v>
      </c>
      <c r="F51" s="83">
        <v>600</v>
      </c>
      <c r="G51" s="84">
        <v>200</v>
      </c>
      <c r="H51" s="85">
        <v>2</v>
      </c>
      <c r="I51" s="86">
        <f t="shared" si="4"/>
        <v>1.2</v>
      </c>
      <c r="J51" s="86">
        <f t="shared" si="5"/>
        <v>0.24</v>
      </c>
      <c r="K51" s="73">
        <f t="shared" si="6"/>
        <v>586.98</v>
      </c>
      <c r="L51" s="73">
        <f t="shared" si="7"/>
        <v>2934.9</v>
      </c>
      <c r="M51" s="74">
        <v>2934.9</v>
      </c>
      <c r="N51" s="18"/>
      <c r="O51" s="18"/>
    </row>
    <row r="52" spans="1:16" s="19" customFormat="1" ht="14.1" customHeight="1">
      <c r="A52" s="888" t="s">
        <v>118</v>
      </c>
      <c r="B52" s="906"/>
      <c r="C52" s="907"/>
      <c r="D52" s="920" t="s">
        <v>120</v>
      </c>
      <c r="E52" s="56">
        <v>1000</v>
      </c>
      <c r="F52" s="57">
        <v>600</v>
      </c>
      <c r="G52" s="58">
        <v>50</v>
      </c>
      <c r="H52" s="59">
        <v>8</v>
      </c>
      <c r="I52" s="60">
        <f t="shared" ref="I52:I68" si="8">E52*F52*H52/1000000</f>
        <v>4.8</v>
      </c>
      <c r="J52" s="60">
        <f t="shared" ref="J52:J68" si="9">E52*F52*G52*H52/1000000000</f>
        <v>0.24</v>
      </c>
      <c r="K52" s="53">
        <f t="shared" ref="K52:K68" si="10">L52*J52/I52</f>
        <v>157.79000000000002</v>
      </c>
      <c r="L52" s="53">
        <f t="shared" ref="L52:L68" si="11">M52*(100%-$L$6)</f>
        <v>3155.8</v>
      </c>
      <c r="M52" s="53">
        <v>3155.8</v>
      </c>
      <c r="N52" s="18"/>
      <c r="O52" s="18"/>
    </row>
    <row r="53" spans="1:16" s="19" customFormat="1" ht="14.1" customHeight="1">
      <c r="A53" s="891"/>
      <c r="B53" s="908"/>
      <c r="C53" s="909"/>
      <c r="D53" s="887"/>
      <c r="E53" s="54">
        <v>1000</v>
      </c>
      <c r="F53" s="13">
        <v>600</v>
      </c>
      <c r="G53" s="14">
        <v>60</v>
      </c>
      <c r="H53" s="15">
        <v>6</v>
      </c>
      <c r="I53" s="61">
        <f t="shared" si="8"/>
        <v>3.6</v>
      </c>
      <c r="J53" s="61">
        <f t="shared" si="9"/>
        <v>0.216</v>
      </c>
      <c r="K53" s="67">
        <f t="shared" si="10"/>
        <v>189.34800000000001</v>
      </c>
      <c r="L53" s="67">
        <f t="shared" si="11"/>
        <v>3155.8</v>
      </c>
      <c r="M53" s="11">
        <v>3155.8</v>
      </c>
      <c r="N53" s="18"/>
      <c r="O53" s="18"/>
    </row>
    <row r="54" spans="1:16" s="19" customFormat="1" ht="14.1" customHeight="1">
      <c r="A54" s="891"/>
      <c r="B54" s="908"/>
      <c r="C54" s="909"/>
      <c r="D54" s="887"/>
      <c r="E54" s="54">
        <v>1000</v>
      </c>
      <c r="F54" s="13">
        <v>600</v>
      </c>
      <c r="G54" s="14">
        <v>70</v>
      </c>
      <c r="H54" s="15">
        <v>6</v>
      </c>
      <c r="I54" s="61">
        <f t="shared" si="8"/>
        <v>3.6</v>
      </c>
      <c r="J54" s="61">
        <f t="shared" si="9"/>
        <v>0.252</v>
      </c>
      <c r="K54" s="67">
        <f t="shared" si="10"/>
        <v>220.90600000000001</v>
      </c>
      <c r="L54" s="67">
        <f t="shared" si="11"/>
        <v>3155.8</v>
      </c>
      <c r="M54" s="11">
        <v>3155.8</v>
      </c>
      <c r="N54" s="18"/>
      <c r="O54" s="18"/>
    </row>
    <row r="55" spans="1:16" s="19" customFormat="1" ht="14.1" customHeight="1">
      <c r="A55" s="891"/>
      <c r="B55" s="908"/>
      <c r="C55" s="909"/>
      <c r="D55" s="887"/>
      <c r="E55" s="54">
        <v>1000</v>
      </c>
      <c r="F55" s="13">
        <v>600</v>
      </c>
      <c r="G55" s="14">
        <v>75</v>
      </c>
      <c r="H55" s="15">
        <v>6</v>
      </c>
      <c r="I55" s="61">
        <f t="shared" si="8"/>
        <v>3.6</v>
      </c>
      <c r="J55" s="61">
        <f t="shared" si="9"/>
        <v>0.27</v>
      </c>
      <c r="K55" s="67">
        <f t="shared" si="10"/>
        <v>236.68500000000003</v>
      </c>
      <c r="L55" s="67">
        <f t="shared" si="11"/>
        <v>3155.8</v>
      </c>
      <c r="M55" s="11">
        <v>3155.8</v>
      </c>
      <c r="N55" s="18"/>
      <c r="O55" s="18"/>
    </row>
    <row r="56" spans="1:16" s="19" customFormat="1" ht="14.1" customHeight="1">
      <c r="A56" s="910"/>
      <c r="B56" s="908"/>
      <c r="C56" s="909"/>
      <c r="D56" s="887"/>
      <c r="E56" s="54">
        <v>1000</v>
      </c>
      <c r="F56" s="13">
        <v>600</v>
      </c>
      <c r="G56" s="14">
        <v>80</v>
      </c>
      <c r="H56" s="15">
        <v>6</v>
      </c>
      <c r="I56" s="61">
        <f t="shared" si="8"/>
        <v>3.6</v>
      </c>
      <c r="J56" s="61">
        <f t="shared" si="9"/>
        <v>0.28799999999999998</v>
      </c>
      <c r="K56" s="67">
        <f t="shared" si="10"/>
        <v>252.464</v>
      </c>
      <c r="L56" s="67">
        <f t="shared" si="11"/>
        <v>3155.8</v>
      </c>
      <c r="M56" s="11">
        <v>3155.8</v>
      </c>
      <c r="N56" s="18"/>
      <c r="O56" s="18"/>
    </row>
    <row r="57" spans="1:16" s="19" customFormat="1" ht="14.1" customHeight="1">
      <c r="A57" s="910"/>
      <c r="B57" s="908"/>
      <c r="C57" s="909"/>
      <c r="D57" s="887" t="s">
        <v>325</v>
      </c>
      <c r="E57" s="54">
        <v>1000</v>
      </c>
      <c r="F57" s="13">
        <v>600</v>
      </c>
      <c r="G57" s="14">
        <v>90</v>
      </c>
      <c r="H57" s="15">
        <v>4</v>
      </c>
      <c r="I57" s="61">
        <f t="shared" si="8"/>
        <v>2.4</v>
      </c>
      <c r="J57" s="61">
        <f t="shared" si="9"/>
        <v>0.216</v>
      </c>
      <c r="K57" s="67">
        <f t="shared" si="10"/>
        <v>284.02200000000005</v>
      </c>
      <c r="L57" s="67">
        <f t="shared" si="11"/>
        <v>3155.8</v>
      </c>
      <c r="M57" s="11">
        <v>3155.8</v>
      </c>
      <c r="N57" s="18"/>
      <c r="O57" s="18"/>
    </row>
    <row r="58" spans="1:16" s="19" customFormat="1" ht="14.1" customHeight="1">
      <c r="A58" s="910"/>
      <c r="B58" s="908"/>
      <c r="C58" s="909"/>
      <c r="D58" s="887"/>
      <c r="E58" s="54">
        <v>1000</v>
      </c>
      <c r="F58" s="13">
        <v>600</v>
      </c>
      <c r="G58" s="14">
        <v>100</v>
      </c>
      <c r="H58" s="15">
        <v>4</v>
      </c>
      <c r="I58" s="61">
        <f t="shared" si="8"/>
        <v>2.4</v>
      </c>
      <c r="J58" s="61">
        <f t="shared" si="9"/>
        <v>0.24</v>
      </c>
      <c r="K58" s="67">
        <f t="shared" si="10"/>
        <v>315.58000000000004</v>
      </c>
      <c r="L58" s="67">
        <f t="shared" si="11"/>
        <v>3155.8</v>
      </c>
      <c r="M58" s="11">
        <v>3155.8</v>
      </c>
      <c r="N58" s="18"/>
      <c r="O58" s="18"/>
    </row>
    <row r="59" spans="1:16" s="19" customFormat="1" ht="14.1" customHeight="1">
      <c r="A59" s="910"/>
      <c r="B59" s="908"/>
      <c r="C59" s="909"/>
      <c r="D59" s="887"/>
      <c r="E59" s="54">
        <v>1000</v>
      </c>
      <c r="F59" s="13">
        <v>600</v>
      </c>
      <c r="G59" s="14">
        <v>110</v>
      </c>
      <c r="H59" s="15">
        <v>4</v>
      </c>
      <c r="I59" s="61">
        <f t="shared" si="8"/>
        <v>2.4</v>
      </c>
      <c r="J59" s="61">
        <f t="shared" si="9"/>
        <v>0.26400000000000001</v>
      </c>
      <c r="K59" s="67">
        <f t="shared" si="10"/>
        <v>347.13800000000003</v>
      </c>
      <c r="L59" s="67">
        <f t="shared" si="11"/>
        <v>3155.8</v>
      </c>
      <c r="M59" s="11">
        <v>3155.8</v>
      </c>
      <c r="N59" s="18"/>
      <c r="O59" s="18"/>
      <c r="P59"/>
    </row>
    <row r="60" spans="1:16" s="19" customFormat="1" ht="14.1" customHeight="1">
      <c r="A60" s="910"/>
      <c r="B60" s="908"/>
      <c r="C60" s="909"/>
      <c r="D60" s="33"/>
      <c r="E60" s="54">
        <v>1000</v>
      </c>
      <c r="F60" s="13">
        <v>600</v>
      </c>
      <c r="G60" s="14">
        <v>120</v>
      </c>
      <c r="H60" s="15">
        <v>3</v>
      </c>
      <c r="I60" s="61">
        <f t="shared" si="8"/>
        <v>1.8</v>
      </c>
      <c r="J60" s="61">
        <f t="shared" si="9"/>
        <v>0.216</v>
      </c>
      <c r="K60" s="67">
        <f t="shared" si="10"/>
        <v>378.69600000000003</v>
      </c>
      <c r="L60" s="67">
        <f t="shared" si="11"/>
        <v>3155.8</v>
      </c>
      <c r="M60" s="11">
        <v>3155.8</v>
      </c>
      <c r="N60" s="18"/>
      <c r="O60" s="18"/>
    </row>
    <row r="61" spans="1:16" s="19" customFormat="1" ht="14.1" customHeight="1">
      <c r="A61" s="910"/>
      <c r="B61" s="908"/>
      <c r="C61" s="909"/>
      <c r="D61" s="33"/>
      <c r="E61" s="54">
        <v>1000</v>
      </c>
      <c r="F61" s="13">
        <v>600</v>
      </c>
      <c r="G61" s="14">
        <v>130</v>
      </c>
      <c r="H61" s="15">
        <v>3</v>
      </c>
      <c r="I61" s="61">
        <f t="shared" si="8"/>
        <v>1.8</v>
      </c>
      <c r="J61" s="61">
        <f t="shared" si="9"/>
        <v>0.23400000000000001</v>
      </c>
      <c r="K61" s="67">
        <f t="shared" si="10"/>
        <v>410.25400000000002</v>
      </c>
      <c r="L61" s="67">
        <f t="shared" si="11"/>
        <v>3155.8</v>
      </c>
      <c r="M61" s="11">
        <v>3155.8</v>
      </c>
      <c r="N61" s="18"/>
      <c r="O61" s="18"/>
    </row>
    <row r="62" spans="1:16" s="19" customFormat="1" ht="14.1" customHeight="1">
      <c r="A62" s="910"/>
      <c r="B62" s="908"/>
      <c r="C62" s="909"/>
      <c r="D62" s="33"/>
      <c r="E62" s="54">
        <v>1000</v>
      </c>
      <c r="F62" s="13">
        <v>600</v>
      </c>
      <c r="G62" s="14">
        <v>140</v>
      </c>
      <c r="H62" s="15">
        <v>3</v>
      </c>
      <c r="I62" s="61">
        <f t="shared" si="8"/>
        <v>1.8</v>
      </c>
      <c r="J62" s="61">
        <f t="shared" si="9"/>
        <v>0.252</v>
      </c>
      <c r="K62" s="67">
        <f t="shared" si="10"/>
        <v>441.81200000000001</v>
      </c>
      <c r="L62" s="67">
        <f t="shared" si="11"/>
        <v>3155.8</v>
      </c>
      <c r="M62" s="11">
        <v>3155.8</v>
      </c>
      <c r="N62" s="18"/>
      <c r="O62" s="18"/>
    </row>
    <row r="63" spans="1:16" s="19" customFormat="1" ht="14.1" customHeight="1">
      <c r="A63" s="910"/>
      <c r="B63" s="908"/>
      <c r="C63" s="909"/>
      <c r="D63" s="33"/>
      <c r="E63" s="54">
        <v>1000</v>
      </c>
      <c r="F63" s="13">
        <v>600</v>
      </c>
      <c r="G63" s="14">
        <v>150</v>
      </c>
      <c r="H63" s="15">
        <v>3</v>
      </c>
      <c r="I63" s="61">
        <f t="shared" si="8"/>
        <v>1.8</v>
      </c>
      <c r="J63" s="61">
        <f t="shared" si="9"/>
        <v>0.27</v>
      </c>
      <c r="K63" s="67">
        <f t="shared" si="10"/>
        <v>473.37000000000006</v>
      </c>
      <c r="L63" s="67">
        <f t="shared" si="11"/>
        <v>3155.8</v>
      </c>
      <c r="M63" s="11">
        <v>3155.8</v>
      </c>
      <c r="N63" s="18"/>
      <c r="O63" s="18"/>
    </row>
    <row r="64" spans="1:16" s="19" customFormat="1" ht="14.1" customHeight="1">
      <c r="A64" s="910"/>
      <c r="B64" s="908"/>
      <c r="C64" s="909"/>
      <c r="D64" s="33"/>
      <c r="E64" s="54">
        <v>1000</v>
      </c>
      <c r="F64" s="13">
        <v>600</v>
      </c>
      <c r="G64" s="14">
        <v>160</v>
      </c>
      <c r="H64" s="15">
        <v>3</v>
      </c>
      <c r="I64" s="61">
        <f t="shared" si="8"/>
        <v>1.8</v>
      </c>
      <c r="J64" s="61">
        <f t="shared" si="9"/>
        <v>0.28799999999999998</v>
      </c>
      <c r="K64" s="67">
        <f t="shared" si="10"/>
        <v>504.928</v>
      </c>
      <c r="L64" s="67">
        <f t="shared" si="11"/>
        <v>3155.8</v>
      </c>
      <c r="M64" s="11">
        <v>3155.8</v>
      </c>
      <c r="N64" s="18"/>
      <c r="O64" s="18"/>
    </row>
    <row r="65" spans="1:15" s="19" customFormat="1" ht="14.1" customHeight="1">
      <c r="A65" s="910"/>
      <c r="B65" s="908"/>
      <c r="C65" s="909"/>
      <c r="D65" s="33"/>
      <c r="E65" s="54">
        <v>1000</v>
      </c>
      <c r="F65" s="13">
        <v>600</v>
      </c>
      <c r="G65" s="14">
        <v>170</v>
      </c>
      <c r="H65" s="15">
        <v>2</v>
      </c>
      <c r="I65" s="61">
        <f t="shared" si="8"/>
        <v>1.2</v>
      </c>
      <c r="J65" s="61">
        <f t="shared" si="9"/>
        <v>0.20399999999999999</v>
      </c>
      <c r="K65" s="67">
        <f t="shared" si="10"/>
        <v>536.48599999999999</v>
      </c>
      <c r="L65" s="67">
        <f t="shared" si="11"/>
        <v>3155.8</v>
      </c>
      <c r="M65" s="11">
        <v>3155.8</v>
      </c>
      <c r="N65" s="18"/>
      <c r="O65" s="18"/>
    </row>
    <row r="66" spans="1:15" s="19" customFormat="1" ht="14.1" customHeight="1">
      <c r="A66" s="910"/>
      <c r="B66" s="908"/>
      <c r="C66" s="909"/>
      <c r="D66" s="33"/>
      <c r="E66" s="54">
        <v>1000</v>
      </c>
      <c r="F66" s="13">
        <v>600</v>
      </c>
      <c r="G66" s="14">
        <v>180</v>
      </c>
      <c r="H66" s="15">
        <v>2</v>
      </c>
      <c r="I66" s="61">
        <f t="shared" si="8"/>
        <v>1.2</v>
      </c>
      <c r="J66" s="61">
        <f t="shared" si="9"/>
        <v>0.216</v>
      </c>
      <c r="K66" s="67">
        <f t="shared" si="10"/>
        <v>568.0440000000001</v>
      </c>
      <c r="L66" s="67">
        <f t="shared" si="11"/>
        <v>3155.8</v>
      </c>
      <c r="M66" s="11">
        <v>3155.8</v>
      </c>
      <c r="N66" s="18"/>
      <c r="O66" s="18"/>
    </row>
    <row r="67" spans="1:15" s="19" customFormat="1" ht="14.1" customHeight="1">
      <c r="A67" s="910"/>
      <c r="B67" s="908"/>
      <c r="C67" s="909"/>
      <c r="D67" s="33"/>
      <c r="E67" s="54">
        <v>1000</v>
      </c>
      <c r="F67" s="13">
        <v>600</v>
      </c>
      <c r="G67" s="14">
        <v>190</v>
      </c>
      <c r="H67" s="15">
        <v>2</v>
      </c>
      <c r="I67" s="61">
        <f t="shared" si="8"/>
        <v>1.2</v>
      </c>
      <c r="J67" s="61">
        <f t="shared" si="9"/>
        <v>0.22800000000000001</v>
      </c>
      <c r="K67" s="67">
        <f t="shared" si="10"/>
        <v>599.60200000000009</v>
      </c>
      <c r="L67" s="67">
        <f t="shared" si="11"/>
        <v>3155.8</v>
      </c>
      <c r="M67" s="11">
        <v>3155.8</v>
      </c>
      <c r="N67" s="18"/>
      <c r="O67" s="18"/>
    </row>
    <row r="68" spans="1:15" s="19" customFormat="1" ht="14.1" customHeight="1">
      <c r="A68" s="911"/>
      <c r="B68" s="912"/>
      <c r="C68" s="913"/>
      <c r="D68" s="34"/>
      <c r="E68" s="82">
        <v>1000</v>
      </c>
      <c r="F68" s="83">
        <v>600</v>
      </c>
      <c r="G68" s="84">
        <v>200</v>
      </c>
      <c r="H68" s="85">
        <v>2</v>
      </c>
      <c r="I68" s="86">
        <f t="shared" si="8"/>
        <v>1.2</v>
      </c>
      <c r="J68" s="86">
        <f t="shared" si="9"/>
        <v>0.24</v>
      </c>
      <c r="K68" s="73">
        <f t="shared" si="10"/>
        <v>631.16000000000008</v>
      </c>
      <c r="L68" s="73">
        <f t="shared" si="11"/>
        <v>3155.8</v>
      </c>
      <c r="M68" s="74">
        <v>3155.8</v>
      </c>
      <c r="N68" s="18"/>
      <c r="O68" s="18"/>
    </row>
    <row r="69" spans="1:15" s="19" customFormat="1" ht="15.95" customHeight="1">
      <c r="A69" s="897" t="s">
        <v>75</v>
      </c>
      <c r="B69" s="898"/>
      <c r="C69" s="898"/>
      <c r="D69" s="898"/>
      <c r="E69" s="898"/>
      <c r="F69" s="898"/>
      <c r="G69" s="898"/>
      <c r="H69" s="898"/>
      <c r="I69" s="898"/>
      <c r="J69" s="898"/>
      <c r="K69" s="898"/>
      <c r="L69" s="899"/>
      <c r="M69" s="355">
        <v>0</v>
      </c>
      <c r="N69" s="18"/>
      <c r="O69" s="18"/>
    </row>
    <row r="70" spans="1:15" s="19" customFormat="1" ht="14.1" customHeight="1">
      <c r="A70" s="888" t="s">
        <v>16</v>
      </c>
      <c r="B70" s="889"/>
      <c r="C70" s="890"/>
      <c r="D70" s="35" t="s">
        <v>59</v>
      </c>
      <c r="E70" s="56">
        <v>1000</v>
      </c>
      <c r="F70" s="57">
        <v>600</v>
      </c>
      <c r="G70" s="58">
        <v>25</v>
      </c>
      <c r="H70" s="59">
        <v>8</v>
      </c>
      <c r="I70" s="60">
        <f t="shared" si="4"/>
        <v>4.8</v>
      </c>
      <c r="J70" s="60">
        <f t="shared" si="5"/>
        <v>0.12</v>
      </c>
      <c r="K70" s="53">
        <f>L70/1000*G70</f>
        <v>149.77250000000001</v>
      </c>
      <c r="L70" s="53">
        <f>M70*(100%-$L$6)</f>
        <v>5990.9</v>
      </c>
      <c r="M70" s="53">
        <v>5990.9</v>
      </c>
      <c r="N70" s="18"/>
      <c r="O70" s="18"/>
    </row>
    <row r="71" spans="1:15" s="19" customFormat="1" ht="14.1" customHeight="1">
      <c r="A71" s="891"/>
      <c r="B71" s="892"/>
      <c r="C71" s="893"/>
      <c r="D71" s="36"/>
      <c r="E71" s="54">
        <v>1000</v>
      </c>
      <c r="F71" s="13">
        <v>600</v>
      </c>
      <c r="G71" s="14">
        <v>30</v>
      </c>
      <c r="H71" s="15">
        <v>8</v>
      </c>
      <c r="I71" s="61">
        <f t="shared" si="4"/>
        <v>4.8</v>
      </c>
      <c r="J71" s="61">
        <f t="shared" si="5"/>
        <v>0.14399999999999999</v>
      </c>
      <c r="K71" s="11">
        <f>L71/1000*G71</f>
        <v>179.727</v>
      </c>
      <c r="L71" s="11">
        <f t="shared" si="7"/>
        <v>5990.9</v>
      </c>
      <c r="M71" s="11">
        <v>5990.9</v>
      </c>
      <c r="N71" s="18"/>
      <c r="O71" s="18"/>
    </row>
    <row r="72" spans="1:15" s="19" customFormat="1" ht="14.1" customHeight="1">
      <c r="A72" s="891"/>
      <c r="B72" s="892"/>
      <c r="C72" s="893"/>
      <c r="D72" s="903"/>
      <c r="E72" s="54">
        <v>1000</v>
      </c>
      <c r="F72" s="13">
        <v>600</v>
      </c>
      <c r="G72" s="14">
        <v>40</v>
      </c>
      <c r="H72" s="15">
        <v>6</v>
      </c>
      <c r="I72" s="61">
        <f t="shared" si="4"/>
        <v>3.6</v>
      </c>
      <c r="J72" s="61">
        <f t="shared" si="5"/>
        <v>0.14399999999999999</v>
      </c>
      <c r="K72" s="11">
        <f>L72/1000*G72</f>
        <v>239.636</v>
      </c>
      <c r="L72" s="11">
        <f t="shared" si="7"/>
        <v>5990.9</v>
      </c>
      <c r="M72" s="11">
        <v>5990.9</v>
      </c>
      <c r="N72" s="18"/>
      <c r="O72" s="18"/>
    </row>
    <row r="73" spans="1:15" s="19" customFormat="1" ht="14.1" customHeight="1">
      <c r="A73" s="891"/>
      <c r="B73" s="892"/>
      <c r="C73" s="893"/>
      <c r="D73" s="903"/>
      <c r="E73" s="54">
        <v>1000</v>
      </c>
      <c r="F73" s="13">
        <v>600</v>
      </c>
      <c r="G73" s="14">
        <v>50</v>
      </c>
      <c r="H73" s="15">
        <v>4</v>
      </c>
      <c r="I73" s="61">
        <f t="shared" si="4"/>
        <v>2.4</v>
      </c>
      <c r="J73" s="61">
        <f t="shared" si="5"/>
        <v>0.12</v>
      </c>
      <c r="K73" s="11">
        <f t="shared" ref="K73:K88" si="12">L73*J73/I73</f>
        <v>299.54499999999996</v>
      </c>
      <c r="L73" s="11">
        <f t="shared" si="7"/>
        <v>5990.9</v>
      </c>
      <c r="M73" s="11">
        <v>5990.9</v>
      </c>
      <c r="N73" s="18"/>
      <c r="O73" s="18"/>
    </row>
    <row r="74" spans="1:15" s="19" customFormat="1" ht="14.1" customHeight="1">
      <c r="A74" s="891"/>
      <c r="B74" s="892"/>
      <c r="C74" s="893"/>
      <c r="D74" s="903"/>
      <c r="E74" s="54">
        <v>1000</v>
      </c>
      <c r="F74" s="13">
        <v>600</v>
      </c>
      <c r="G74" s="14">
        <v>60</v>
      </c>
      <c r="H74" s="15">
        <v>4</v>
      </c>
      <c r="I74" s="61">
        <f t="shared" si="4"/>
        <v>2.4</v>
      </c>
      <c r="J74" s="61">
        <f t="shared" si="5"/>
        <v>0.14399999999999999</v>
      </c>
      <c r="K74" s="11">
        <f t="shared" si="12"/>
        <v>359.45400000000001</v>
      </c>
      <c r="L74" s="11">
        <f t="shared" si="7"/>
        <v>5990.9</v>
      </c>
      <c r="M74" s="11">
        <v>5990.9</v>
      </c>
      <c r="N74" s="18"/>
      <c r="O74" s="18"/>
    </row>
    <row r="75" spans="1:15" s="19" customFormat="1" ht="14.1" customHeight="1">
      <c r="A75" s="891"/>
      <c r="B75" s="892"/>
      <c r="C75" s="893"/>
      <c r="D75" s="52"/>
      <c r="E75" s="54">
        <v>1000</v>
      </c>
      <c r="F75" s="13">
        <v>600</v>
      </c>
      <c r="G75" s="14">
        <v>70</v>
      </c>
      <c r="H75" s="15">
        <v>4</v>
      </c>
      <c r="I75" s="61">
        <f t="shared" si="4"/>
        <v>2.4</v>
      </c>
      <c r="J75" s="61">
        <f t="shared" si="5"/>
        <v>0.16800000000000001</v>
      </c>
      <c r="K75" s="11">
        <f t="shared" si="12"/>
        <v>419.363</v>
      </c>
      <c r="L75" s="11">
        <f t="shared" si="7"/>
        <v>5990.9</v>
      </c>
      <c r="M75" s="11">
        <v>5990.9</v>
      </c>
      <c r="N75" s="18"/>
      <c r="O75" s="18"/>
    </row>
    <row r="76" spans="1:15" s="19" customFormat="1" ht="14.1" customHeight="1">
      <c r="A76" s="891"/>
      <c r="B76" s="892"/>
      <c r="C76" s="893"/>
      <c r="D76" s="903"/>
      <c r="E76" s="54">
        <v>1000</v>
      </c>
      <c r="F76" s="13">
        <v>600</v>
      </c>
      <c r="G76" s="14">
        <v>80</v>
      </c>
      <c r="H76" s="15">
        <v>2</v>
      </c>
      <c r="I76" s="61">
        <f t="shared" si="4"/>
        <v>1.2</v>
      </c>
      <c r="J76" s="61">
        <f t="shared" si="5"/>
        <v>9.6000000000000002E-2</v>
      </c>
      <c r="K76" s="11">
        <f t="shared" si="12"/>
        <v>479.27199999999999</v>
      </c>
      <c r="L76" s="11">
        <f t="shared" si="7"/>
        <v>5990.9</v>
      </c>
      <c r="M76" s="11">
        <v>5990.9</v>
      </c>
      <c r="N76" s="18"/>
      <c r="O76" s="18"/>
    </row>
    <row r="77" spans="1:15" s="19" customFormat="1" ht="14.1" customHeight="1">
      <c r="A77" s="891"/>
      <c r="B77" s="892"/>
      <c r="C77" s="893"/>
      <c r="D77" s="903"/>
      <c r="E77" s="54">
        <v>1000</v>
      </c>
      <c r="F77" s="13">
        <v>600</v>
      </c>
      <c r="G77" s="14">
        <v>90</v>
      </c>
      <c r="H77" s="15">
        <v>2</v>
      </c>
      <c r="I77" s="61">
        <f t="shared" si="4"/>
        <v>1.2</v>
      </c>
      <c r="J77" s="61">
        <f t="shared" si="5"/>
        <v>0.108</v>
      </c>
      <c r="K77" s="11">
        <f t="shared" si="12"/>
        <v>539.18100000000004</v>
      </c>
      <c r="L77" s="11">
        <f t="shared" si="7"/>
        <v>5990.9</v>
      </c>
      <c r="M77" s="11">
        <v>5990.9</v>
      </c>
      <c r="N77" s="18"/>
      <c r="O77" s="18"/>
    </row>
    <row r="78" spans="1:15" s="19" customFormat="1" ht="14.1" customHeight="1">
      <c r="A78" s="891"/>
      <c r="B78" s="892"/>
      <c r="C78" s="893"/>
      <c r="D78" s="903"/>
      <c r="E78" s="54">
        <v>1000</v>
      </c>
      <c r="F78" s="13">
        <v>600</v>
      </c>
      <c r="G78" s="14">
        <v>100</v>
      </c>
      <c r="H78" s="15">
        <v>2</v>
      </c>
      <c r="I78" s="61">
        <f t="shared" si="4"/>
        <v>1.2</v>
      </c>
      <c r="J78" s="61">
        <f t="shared" si="5"/>
        <v>0.12</v>
      </c>
      <c r="K78" s="11">
        <f t="shared" si="12"/>
        <v>599.08999999999992</v>
      </c>
      <c r="L78" s="11">
        <f t="shared" si="7"/>
        <v>5990.9</v>
      </c>
      <c r="M78" s="11">
        <v>5990.9</v>
      </c>
      <c r="N78" s="18"/>
      <c r="O78" s="18"/>
    </row>
    <row r="79" spans="1:15" s="19" customFormat="1" ht="14.1" customHeight="1">
      <c r="A79" s="891"/>
      <c r="B79" s="892"/>
      <c r="C79" s="893"/>
      <c r="D79" s="52"/>
      <c r="E79" s="54">
        <v>1000</v>
      </c>
      <c r="F79" s="13">
        <v>600</v>
      </c>
      <c r="G79" s="14">
        <v>110</v>
      </c>
      <c r="H79" s="15">
        <v>2</v>
      </c>
      <c r="I79" s="61">
        <f t="shared" si="4"/>
        <v>1.2</v>
      </c>
      <c r="J79" s="61">
        <f t="shared" si="5"/>
        <v>0.13200000000000001</v>
      </c>
      <c r="K79" s="11">
        <f t="shared" si="12"/>
        <v>658.99900000000002</v>
      </c>
      <c r="L79" s="11">
        <f t="shared" si="7"/>
        <v>5990.9</v>
      </c>
      <c r="M79" s="11">
        <v>5990.9</v>
      </c>
      <c r="N79" s="18"/>
      <c r="O79" s="18"/>
    </row>
    <row r="80" spans="1:15" s="19" customFormat="1" ht="14.1" customHeight="1">
      <c r="A80" s="891"/>
      <c r="B80" s="892"/>
      <c r="C80" s="893"/>
      <c r="D80" s="36"/>
      <c r="E80" s="54">
        <v>1000</v>
      </c>
      <c r="F80" s="13">
        <v>600</v>
      </c>
      <c r="G80" s="14">
        <v>120</v>
      </c>
      <c r="H80" s="15">
        <v>2</v>
      </c>
      <c r="I80" s="61">
        <f t="shared" si="4"/>
        <v>1.2</v>
      </c>
      <c r="J80" s="61">
        <f t="shared" si="5"/>
        <v>0.14399999999999999</v>
      </c>
      <c r="K80" s="11">
        <f t="shared" si="12"/>
        <v>718.90800000000002</v>
      </c>
      <c r="L80" s="11">
        <f t="shared" si="7"/>
        <v>5990.9</v>
      </c>
      <c r="M80" s="11">
        <v>5990.9</v>
      </c>
      <c r="N80" s="18"/>
      <c r="O80" s="18"/>
    </row>
    <row r="81" spans="1:15" s="19" customFormat="1" ht="14.1" customHeight="1">
      <c r="A81" s="891"/>
      <c r="B81" s="892"/>
      <c r="C81" s="893"/>
      <c r="D81" s="36"/>
      <c r="E81" s="54">
        <v>1000</v>
      </c>
      <c r="F81" s="13">
        <v>600</v>
      </c>
      <c r="G81" s="14">
        <v>130</v>
      </c>
      <c r="H81" s="15">
        <v>2</v>
      </c>
      <c r="I81" s="61">
        <f t="shared" si="4"/>
        <v>1.2</v>
      </c>
      <c r="J81" s="61">
        <f t="shared" si="5"/>
        <v>0.156</v>
      </c>
      <c r="K81" s="11">
        <f t="shared" si="12"/>
        <v>778.81700000000001</v>
      </c>
      <c r="L81" s="11">
        <f t="shared" si="7"/>
        <v>5990.9</v>
      </c>
      <c r="M81" s="11">
        <v>5990.9</v>
      </c>
      <c r="N81" s="18"/>
      <c r="O81" s="18"/>
    </row>
    <row r="82" spans="1:15" s="19" customFormat="1" ht="14.1" customHeight="1">
      <c r="A82" s="891"/>
      <c r="B82" s="892"/>
      <c r="C82" s="893"/>
      <c r="D82" s="36"/>
      <c r="E82" s="54">
        <v>1000</v>
      </c>
      <c r="F82" s="13">
        <v>600</v>
      </c>
      <c r="G82" s="14">
        <v>140</v>
      </c>
      <c r="H82" s="15">
        <v>2</v>
      </c>
      <c r="I82" s="61">
        <f t="shared" si="4"/>
        <v>1.2</v>
      </c>
      <c r="J82" s="61">
        <f t="shared" si="5"/>
        <v>0.16800000000000001</v>
      </c>
      <c r="K82" s="11">
        <f t="shared" si="12"/>
        <v>838.726</v>
      </c>
      <c r="L82" s="11">
        <f t="shared" si="7"/>
        <v>5990.9</v>
      </c>
      <c r="M82" s="11">
        <v>5990.9</v>
      </c>
      <c r="N82" s="18"/>
      <c r="O82" s="18"/>
    </row>
    <row r="83" spans="1:15" s="19" customFormat="1" ht="14.1" customHeight="1">
      <c r="A83" s="891"/>
      <c r="B83" s="892"/>
      <c r="C83" s="893"/>
      <c r="D83" s="98"/>
      <c r="E83" s="54">
        <v>1000</v>
      </c>
      <c r="F83" s="13">
        <v>600</v>
      </c>
      <c r="G83" s="14">
        <v>150</v>
      </c>
      <c r="H83" s="15">
        <v>2</v>
      </c>
      <c r="I83" s="61">
        <f t="shared" si="4"/>
        <v>1.2</v>
      </c>
      <c r="J83" s="61">
        <f t="shared" si="5"/>
        <v>0.18</v>
      </c>
      <c r="K83" s="11">
        <f t="shared" si="12"/>
        <v>898.63499999999988</v>
      </c>
      <c r="L83" s="11">
        <f t="shared" si="7"/>
        <v>5990.9</v>
      </c>
      <c r="M83" s="11">
        <v>5990.9</v>
      </c>
      <c r="N83" s="18"/>
      <c r="O83" s="18"/>
    </row>
    <row r="84" spans="1:15" s="19" customFormat="1" ht="14.1" customHeight="1">
      <c r="A84" s="891"/>
      <c r="B84" s="892"/>
      <c r="C84" s="893"/>
      <c r="D84" s="98"/>
      <c r="E84" s="54">
        <v>1000</v>
      </c>
      <c r="F84" s="13">
        <v>600</v>
      </c>
      <c r="G84" s="14">
        <v>160</v>
      </c>
      <c r="H84" s="15">
        <v>1</v>
      </c>
      <c r="I84" s="61">
        <f t="shared" si="4"/>
        <v>0.6</v>
      </c>
      <c r="J84" s="61">
        <f t="shared" si="5"/>
        <v>9.6000000000000002E-2</v>
      </c>
      <c r="K84" s="11">
        <f t="shared" si="12"/>
        <v>958.54399999999998</v>
      </c>
      <c r="L84" s="11">
        <f t="shared" si="7"/>
        <v>5990.9</v>
      </c>
      <c r="M84" s="11">
        <v>5990.9</v>
      </c>
      <c r="N84" s="18"/>
      <c r="O84" s="18"/>
    </row>
    <row r="85" spans="1:15" s="19" customFormat="1" ht="14.1" customHeight="1">
      <c r="A85" s="891"/>
      <c r="B85" s="892"/>
      <c r="C85" s="893"/>
      <c r="D85" s="98"/>
      <c r="E85" s="54">
        <v>1000</v>
      </c>
      <c r="F85" s="13">
        <v>600</v>
      </c>
      <c r="G85" s="14">
        <v>170</v>
      </c>
      <c r="H85" s="15">
        <v>1</v>
      </c>
      <c r="I85" s="61">
        <f t="shared" si="4"/>
        <v>0.6</v>
      </c>
      <c r="J85" s="61">
        <f t="shared" si="5"/>
        <v>0.10199999999999999</v>
      </c>
      <c r="K85" s="11">
        <f t="shared" si="12"/>
        <v>1018.453</v>
      </c>
      <c r="L85" s="11">
        <f t="shared" si="7"/>
        <v>5990.9</v>
      </c>
      <c r="M85" s="11">
        <v>5990.9</v>
      </c>
      <c r="N85" s="18"/>
      <c r="O85" s="18"/>
    </row>
    <row r="86" spans="1:15" s="19" customFormat="1" ht="14.1" customHeight="1">
      <c r="A86" s="891"/>
      <c r="B86" s="892"/>
      <c r="C86" s="893"/>
      <c r="D86" s="98"/>
      <c r="E86" s="54">
        <v>1000</v>
      </c>
      <c r="F86" s="13">
        <v>600</v>
      </c>
      <c r="G86" s="14">
        <v>180</v>
      </c>
      <c r="H86" s="15">
        <v>1</v>
      </c>
      <c r="I86" s="61">
        <f t="shared" si="4"/>
        <v>0.6</v>
      </c>
      <c r="J86" s="61">
        <f t="shared" si="5"/>
        <v>0.108</v>
      </c>
      <c r="K86" s="11">
        <f t="shared" si="12"/>
        <v>1078.3620000000001</v>
      </c>
      <c r="L86" s="11">
        <f t="shared" si="7"/>
        <v>5990.9</v>
      </c>
      <c r="M86" s="11">
        <v>5990.9</v>
      </c>
      <c r="N86" s="18"/>
      <c r="O86" s="18"/>
    </row>
    <row r="87" spans="1:15" s="19" customFormat="1" ht="14.1" customHeight="1">
      <c r="A87" s="891"/>
      <c r="B87" s="892"/>
      <c r="C87" s="893"/>
      <c r="D87" s="98"/>
      <c r="E87" s="54">
        <v>1000</v>
      </c>
      <c r="F87" s="13">
        <v>600</v>
      </c>
      <c r="G87" s="14">
        <v>190</v>
      </c>
      <c r="H87" s="15">
        <v>1</v>
      </c>
      <c r="I87" s="61">
        <f t="shared" si="4"/>
        <v>0.6</v>
      </c>
      <c r="J87" s="61">
        <f t="shared" si="5"/>
        <v>0.114</v>
      </c>
      <c r="K87" s="11">
        <f t="shared" si="12"/>
        <v>1138.271</v>
      </c>
      <c r="L87" s="11">
        <f t="shared" si="7"/>
        <v>5990.9</v>
      </c>
      <c r="M87" s="11">
        <v>5990.9</v>
      </c>
      <c r="N87" s="18"/>
      <c r="O87" s="18"/>
    </row>
    <row r="88" spans="1:15" s="19" customFormat="1" ht="14.1" customHeight="1">
      <c r="A88" s="894"/>
      <c r="B88" s="895"/>
      <c r="C88" s="896"/>
      <c r="D88" s="99"/>
      <c r="E88" s="82">
        <v>1000</v>
      </c>
      <c r="F88" s="83">
        <v>600</v>
      </c>
      <c r="G88" s="84">
        <v>200</v>
      </c>
      <c r="H88" s="85">
        <v>1</v>
      </c>
      <c r="I88" s="86">
        <f t="shared" si="4"/>
        <v>0.6</v>
      </c>
      <c r="J88" s="86">
        <f t="shared" si="5"/>
        <v>0.12</v>
      </c>
      <c r="K88" s="74">
        <f t="shared" si="12"/>
        <v>1198.1799999999998</v>
      </c>
      <c r="L88" s="74">
        <f t="shared" si="7"/>
        <v>5990.9</v>
      </c>
      <c r="M88" s="74">
        <v>5990.9</v>
      </c>
      <c r="N88" s="18"/>
      <c r="O88" s="18"/>
    </row>
    <row r="89" spans="1:15" s="19" customFormat="1" ht="15.95" customHeight="1">
      <c r="A89" s="897" t="s">
        <v>37</v>
      </c>
      <c r="B89" s="898"/>
      <c r="C89" s="898"/>
      <c r="D89" s="898"/>
      <c r="E89" s="898"/>
      <c r="F89" s="898"/>
      <c r="G89" s="898"/>
      <c r="H89" s="898"/>
      <c r="I89" s="898"/>
      <c r="J89" s="901"/>
      <c r="K89" s="901"/>
      <c r="L89" s="902"/>
      <c r="M89" s="355">
        <v>0</v>
      </c>
      <c r="N89" s="18"/>
      <c r="O89" s="18"/>
    </row>
    <row r="90" spans="1:15" s="19" customFormat="1" ht="14.1" customHeight="1">
      <c r="A90" s="888" t="s">
        <v>17</v>
      </c>
      <c r="B90" s="889"/>
      <c r="C90" s="890"/>
      <c r="D90" s="35" t="s">
        <v>59</v>
      </c>
      <c r="E90" s="56">
        <v>1000</v>
      </c>
      <c r="F90" s="57">
        <v>600</v>
      </c>
      <c r="G90" s="58">
        <v>25</v>
      </c>
      <c r="H90" s="59">
        <v>8</v>
      </c>
      <c r="I90" s="60">
        <f t="shared" ref="I90:I108" si="13">E90*F90*H90/1000000</f>
        <v>4.8</v>
      </c>
      <c r="J90" s="60">
        <f t="shared" ref="J90:J108" si="14">E90*F90*G90*H90/1000000000</f>
        <v>0.12</v>
      </c>
      <c r="K90" s="53">
        <f t="shared" ref="K90:K108" si="15">L90*J90/I90</f>
        <v>176.215</v>
      </c>
      <c r="L90" s="53">
        <f>M90*(100%-$L$6)</f>
        <v>7048.6</v>
      </c>
      <c r="M90" s="53">
        <v>7048.6</v>
      </c>
      <c r="N90" s="18"/>
      <c r="O90" s="18"/>
    </row>
    <row r="91" spans="1:15" s="19" customFormat="1" ht="14.1" customHeight="1">
      <c r="A91" s="891"/>
      <c r="B91" s="892"/>
      <c r="C91" s="893"/>
      <c r="D91" s="36"/>
      <c r="E91" s="54">
        <v>1000</v>
      </c>
      <c r="F91" s="13">
        <v>600</v>
      </c>
      <c r="G91" s="14">
        <v>30</v>
      </c>
      <c r="H91" s="15">
        <v>8</v>
      </c>
      <c r="I91" s="61">
        <f t="shared" si="13"/>
        <v>4.8</v>
      </c>
      <c r="J91" s="61">
        <f t="shared" si="14"/>
        <v>0.14399999999999999</v>
      </c>
      <c r="K91" s="11">
        <f t="shared" si="15"/>
        <v>211.458</v>
      </c>
      <c r="L91" s="11">
        <f t="shared" ref="L91:L108" si="16">M91*(100%-$L$6)</f>
        <v>7048.6</v>
      </c>
      <c r="M91" s="11">
        <v>7048.6</v>
      </c>
      <c r="N91" s="18"/>
      <c r="O91" s="18"/>
    </row>
    <row r="92" spans="1:15" s="19" customFormat="1" ht="14.1" customHeight="1">
      <c r="A92" s="891"/>
      <c r="B92" s="892"/>
      <c r="C92" s="893"/>
      <c r="D92" s="887"/>
      <c r="E92" s="54">
        <v>1000</v>
      </c>
      <c r="F92" s="13">
        <v>600</v>
      </c>
      <c r="G92" s="14">
        <v>40</v>
      </c>
      <c r="H92" s="15">
        <v>6</v>
      </c>
      <c r="I92" s="61">
        <f t="shared" si="13"/>
        <v>3.6</v>
      </c>
      <c r="J92" s="61">
        <f t="shared" si="14"/>
        <v>0.14399999999999999</v>
      </c>
      <c r="K92" s="11">
        <f t="shared" si="15"/>
        <v>281.94399999999996</v>
      </c>
      <c r="L92" s="11">
        <f t="shared" si="16"/>
        <v>7048.6</v>
      </c>
      <c r="M92" s="11">
        <v>7048.6</v>
      </c>
      <c r="N92" s="18"/>
      <c r="O92" s="18"/>
    </row>
    <row r="93" spans="1:15" s="19" customFormat="1" ht="14.1" customHeight="1">
      <c r="A93" s="891"/>
      <c r="B93" s="892"/>
      <c r="C93" s="893"/>
      <c r="D93" s="887"/>
      <c r="E93" s="54">
        <v>1000</v>
      </c>
      <c r="F93" s="13">
        <v>600</v>
      </c>
      <c r="G93" s="14">
        <v>50</v>
      </c>
      <c r="H93" s="15">
        <v>4</v>
      </c>
      <c r="I93" s="61">
        <f t="shared" si="13"/>
        <v>2.4</v>
      </c>
      <c r="J93" s="61">
        <f t="shared" si="14"/>
        <v>0.12</v>
      </c>
      <c r="K93" s="11">
        <f t="shared" si="15"/>
        <v>352.43</v>
      </c>
      <c r="L93" s="11">
        <f t="shared" si="16"/>
        <v>7048.6</v>
      </c>
      <c r="M93" s="11">
        <v>7048.6</v>
      </c>
      <c r="N93" s="18"/>
      <c r="O93" s="18"/>
    </row>
    <row r="94" spans="1:15" s="19" customFormat="1" ht="14.1" customHeight="1">
      <c r="A94" s="891"/>
      <c r="B94" s="892"/>
      <c r="C94" s="893"/>
      <c r="D94" s="887"/>
      <c r="E94" s="54">
        <v>1000</v>
      </c>
      <c r="F94" s="13">
        <v>600</v>
      </c>
      <c r="G94" s="14">
        <v>60</v>
      </c>
      <c r="H94" s="15">
        <v>4</v>
      </c>
      <c r="I94" s="61">
        <f t="shared" si="13"/>
        <v>2.4</v>
      </c>
      <c r="J94" s="61">
        <f t="shared" si="14"/>
        <v>0.14399999999999999</v>
      </c>
      <c r="K94" s="11">
        <f t="shared" si="15"/>
        <v>422.916</v>
      </c>
      <c r="L94" s="11">
        <f t="shared" si="16"/>
        <v>7048.6</v>
      </c>
      <c r="M94" s="11">
        <v>7048.6</v>
      </c>
      <c r="N94" s="18"/>
      <c r="O94" s="18"/>
    </row>
    <row r="95" spans="1:15" s="19" customFormat="1" ht="14.1" customHeight="1">
      <c r="A95" s="891"/>
      <c r="B95" s="892"/>
      <c r="C95" s="893"/>
      <c r="D95" s="887"/>
      <c r="E95" s="54">
        <v>1000</v>
      </c>
      <c r="F95" s="13">
        <v>600</v>
      </c>
      <c r="G95" s="14">
        <v>70</v>
      </c>
      <c r="H95" s="15">
        <v>4</v>
      </c>
      <c r="I95" s="61">
        <f t="shared" si="13"/>
        <v>2.4</v>
      </c>
      <c r="J95" s="61">
        <f t="shared" si="14"/>
        <v>0.16800000000000001</v>
      </c>
      <c r="K95" s="11">
        <f t="shared" si="15"/>
        <v>493.4020000000001</v>
      </c>
      <c r="L95" s="11">
        <f t="shared" si="16"/>
        <v>7048.6</v>
      </c>
      <c r="M95" s="11">
        <v>7048.6</v>
      </c>
      <c r="N95" s="18"/>
      <c r="O95" s="18"/>
    </row>
    <row r="96" spans="1:15" s="19" customFormat="1" ht="14.1" customHeight="1">
      <c r="A96" s="891"/>
      <c r="B96" s="892"/>
      <c r="C96" s="893"/>
      <c r="D96" s="887"/>
      <c r="E96" s="54">
        <v>1000</v>
      </c>
      <c r="F96" s="13">
        <v>600</v>
      </c>
      <c r="G96" s="14">
        <v>80</v>
      </c>
      <c r="H96" s="15">
        <v>2</v>
      </c>
      <c r="I96" s="61">
        <f t="shared" si="13"/>
        <v>1.2</v>
      </c>
      <c r="J96" s="61">
        <f t="shared" si="14"/>
        <v>9.6000000000000002E-2</v>
      </c>
      <c r="K96" s="11">
        <f t="shared" si="15"/>
        <v>563.88800000000003</v>
      </c>
      <c r="L96" s="11">
        <f t="shared" si="16"/>
        <v>7048.6</v>
      </c>
      <c r="M96" s="11">
        <v>7048.6</v>
      </c>
      <c r="N96" s="18"/>
      <c r="O96" s="18"/>
    </row>
    <row r="97" spans="1:15" s="19" customFormat="1" ht="14.1" customHeight="1">
      <c r="A97" s="891"/>
      <c r="B97" s="892"/>
      <c r="C97" s="893"/>
      <c r="D97" s="354"/>
      <c r="E97" s="54">
        <v>1000</v>
      </c>
      <c r="F97" s="13">
        <v>600</v>
      </c>
      <c r="G97" s="14">
        <v>90</v>
      </c>
      <c r="H97" s="15">
        <v>2</v>
      </c>
      <c r="I97" s="61">
        <f t="shared" si="13"/>
        <v>1.2</v>
      </c>
      <c r="J97" s="61">
        <f t="shared" si="14"/>
        <v>0.108</v>
      </c>
      <c r="K97" s="11">
        <f t="shared" si="15"/>
        <v>634.37400000000014</v>
      </c>
      <c r="L97" s="11">
        <f t="shared" si="16"/>
        <v>7048.6</v>
      </c>
      <c r="M97" s="11">
        <v>7048.6</v>
      </c>
      <c r="N97" s="18"/>
      <c r="O97" s="18"/>
    </row>
    <row r="98" spans="1:15" s="19" customFormat="1" ht="14.1" customHeight="1">
      <c r="A98" s="891"/>
      <c r="B98" s="892"/>
      <c r="C98" s="893"/>
      <c r="D98" s="52"/>
      <c r="E98" s="54">
        <v>1000</v>
      </c>
      <c r="F98" s="13">
        <v>600</v>
      </c>
      <c r="G98" s="14">
        <v>100</v>
      </c>
      <c r="H98" s="15">
        <v>2</v>
      </c>
      <c r="I98" s="61">
        <f t="shared" si="13"/>
        <v>1.2</v>
      </c>
      <c r="J98" s="61">
        <f t="shared" si="14"/>
        <v>0.12</v>
      </c>
      <c r="K98" s="11">
        <f t="shared" si="15"/>
        <v>704.86</v>
      </c>
      <c r="L98" s="11">
        <f t="shared" si="16"/>
        <v>7048.6</v>
      </c>
      <c r="M98" s="11">
        <v>7048.6</v>
      </c>
      <c r="N98" s="18"/>
      <c r="O98" s="18"/>
    </row>
    <row r="99" spans="1:15" s="19" customFormat="1" ht="14.1" customHeight="1">
      <c r="A99" s="891"/>
      <c r="B99" s="892"/>
      <c r="C99" s="893"/>
      <c r="D99" s="36"/>
      <c r="E99" s="54">
        <v>1000</v>
      </c>
      <c r="F99" s="13">
        <v>600</v>
      </c>
      <c r="G99" s="14">
        <v>110</v>
      </c>
      <c r="H99" s="15">
        <v>2</v>
      </c>
      <c r="I99" s="61">
        <f t="shared" si="13"/>
        <v>1.2</v>
      </c>
      <c r="J99" s="61">
        <f t="shared" si="14"/>
        <v>0.13200000000000001</v>
      </c>
      <c r="K99" s="11">
        <f t="shared" si="15"/>
        <v>775.34600000000012</v>
      </c>
      <c r="L99" s="11">
        <f t="shared" si="16"/>
        <v>7048.6</v>
      </c>
      <c r="M99" s="11">
        <v>7048.6</v>
      </c>
      <c r="N99" s="18"/>
      <c r="O99" s="18"/>
    </row>
    <row r="100" spans="1:15" s="19" customFormat="1" ht="14.1" customHeight="1">
      <c r="A100" s="891"/>
      <c r="B100" s="892"/>
      <c r="C100" s="893"/>
      <c r="D100" s="36"/>
      <c r="E100" s="54">
        <v>1000</v>
      </c>
      <c r="F100" s="13">
        <v>600</v>
      </c>
      <c r="G100" s="14">
        <v>120</v>
      </c>
      <c r="H100" s="15">
        <v>2</v>
      </c>
      <c r="I100" s="61">
        <f t="shared" si="13"/>
        <v>1.2</v>
      </c>
      <c r="J100" s="61">
        <f t="shared" si="14"/>
        <v>0.14399999999999999</v>
      </c>
      <c r="K100" s="11">
        <f t="shared" si="15"/>
        <v>845.83199999999999</v>
      </c>
      <c r="L100" s="11">
        <f t="shared" si="16"/>
        <v>7048.6</v>
      </c>
      <c r="M100" s="11">
        <v>7048.6</v>
      </c>
      <c r="N100" s="18"/>
      <c r="O100" s="18"/>
    </row>
    <row r="101" spans="1:15" s="19" customFormat="1" ht="14.1" customHeight="1">
      <c r="A101" s="891"/>
      <c r="B101" s="892"/>
      <c r="C101" s="893"/>
      <c r="D101" s="36"/>
      <c r="E101" s="54">
        <v>1000</v>
      </c>
      <c r="F101" s="13">
        <v>600</v>
      </c>
      <c r="G101" s="14">
        <v>130</v>
      </c>
      <c r="H101" s="15">
        <v>2</v>
      </c>
      <c r="I101" s="61">
        <f t="shared" si="13"/>
        <v>1.2</v>
      </c>
      <c r="J101" s="61">
        <f t="shared" si="14"/>
        <v>0.156</v>
      </c>
      <c r="K101" s="11">
        <f t="shared" si="15"/>
        <v>916.31799999999998</v>
      </c>
      <c r="L101" s="11">
        <f t="shared" si="16"/>
        <v>7048.6</v>
      </c>
      <c r="M101" s="11">
        <v>7048.6</v>
      </c>
      <c r="N101" s="18"/>
      <c r="O101" s="18"/>
    </row>
    <row r="102" spans="1:15" s="19" customFormat="1" ht="14.1" customHeight="1">
      <c r="A102" s="891"/>
      <c r="B102" s="892"/>
      <c r="C102" s="893"/>
      <c r="D102" s="36"/>
      <c r="E102" s="54">
        <v>1000</v>
      </c>
      <c r="F102" s="13">
        <v>600</v>
      </c>
      <c r="G102" s="14">
        <v>140</v>
      </c>
      <c r="H102" s="15">
        <v>2</v>
      </c>
      <c r="I102" s="61">
        <f t="shared" si="13"/>
        <v>1.2</v>
      </c>
      <c r="J102" s="61">
        <f t="shared" si="14"/>
        <v>0.16800000000000001</v>
      </c>
      <c r="K102" s="11">
        <f t="shared" si="15"/>
        <v>986.8040000000002</v>
      </c>
      <c r="L102" s="11">
        <f t="shared" si="16"/>
        <v>7048.6</v>
      </c>
      <c r="M102" s="11">
        <v>7048.6</v>
      </c>
      <c r="N102" s="18"/>
      <c r="O102" s="18"/>
    </row>
    <row r="103" spans="1:15" s="19" customFormat="1" ht="14.1" customHeight="1">
      <c r="A103" s="891"/>
      <c r="B103" s="892"/>
      <c r="C103" s="893"/>
      <c r="D103" s="36"/>
      <c r="E103" s="54">
        <v>1000</v>
      </c>
      <c r="F103" s="13">
        <v>600</v>
      </c>
      <c r="G103" s="14">
        <v>150</v>
      </c>
      <c r="H103" s="15">
        <v>2</v>
      </c>
      <c r="I103" s="61">
        <f t="shared" si="13"/>
        <v>1.2</v>
      </c>
      <c r="J103" s="61">
        <f t="shared" si="14"/>
        <v>0.18</v>
      </c>
      <c r="K103" s="11">
        <f t="shared" si="15"/>
        <v>1057.2900000000002</v>
      </c>
      <c r="L103" s="11">
        <f t="shared" si="16"/>
        <v>7048.6</v>
      </c>
      <c r="M103" s="11">
        <v>7048.6</v>
      </c>
      <c r="N103" s="18"/>
      <c r="O103" s="18"/>
    </row>
    <row r="104" spans="1:15" s="19" customFormat="1" ht="14.1" customHeight="1">
      <c r="A104" s="891"/>
      <c r="B104" s="892"/>
      <c r="C104" s="893"/>
      <c r="D104" s="52"/>
      <c r="E104" s="54">
        <v>1000</v>
      </c>
      <c r="F104" s="13">
        <v>600</v>
      </c>
      <c r="G104" s="14">
        <v>160</v>
      </c>
      <c r="H104" s="15">
        <v>2</v>
      </c>
      <c r="I104" s="61">
        <f t="shared" si="13"/>
        <v>1.2</v>
      </c>
      <c r="J104" s="61">
        <f t="shared" si="14"/>
        <v>0.192</v>
      </c>
      <c r="K104" s="11">
        <f t="shared" si="15"/>
        <v>1127.7760000000001</v>
      </c>
      <c r="L104" s="11">
        <f t="shared" si="16"/>
        <v>7048.6</v>
      </c>
      <c r="M104" s="11">
        <v>7048.6</v>
      </c>
      <c r="N104" s="18"/>
      <c r="O104" s="18"/>
    </row>
    <row r="105" spans="1:15" s="19" customFormat="1" ht="14.1" customHeight="1">
      <c r="A105" s="891"/>
      <c r="B105" s="892"/>
      <c r="C105" s="893"/>
      <c r="D105" s="36"/>
      <c r="E105" s="54">
        <v>1000</v>
      </c>
      <c r="F105" s="13">
        <v>600</v>
      </c>
      <c r="G105" s="14">
        <v>170</v>
      </c>
      <c r="H105" s="15">
        <v>1</v>
      </c>
      <c r="I105" s="61">
        <f t="shared" si="13"/>
        <v>0.6</v>
      </c>
      <c r="J105" s="61">
        <f t="shared" si="14"/>
        <v>0.10199999999999999</v>
      </c>
      <c r="K105" s="11">
        <f t="shared" si="15"/>
        <v>1198.2619999999999</v>
      </c>
      <c r="L105" s="11">
        <f t="shared" si="16"/>
        <v>7048.6</v>
      </c>
      <c r="M105" s="11">
        <v>7048.6</v>
      </c>
      <c r="N105" s="18"/>
      <c r="O105" s="18"/>
    </row>
    <row r="106" spans="1:15" s="19" customFormat="1" ht="14.1" customHeight="1">
      <c r="A106" s="891"/>
      <c r="B106" s="892"/>
      <c r="C106" s="893"/>
      <c r="D106" s="36"/>
      <c r="E106" s="54">
        <v>1000</v>
      </c>
      <c r="F106" s="13">
        <v>600</v>
      </c>
      <c r="G106" s="14">
        <v>180</v>
      </c>
      <c r="H106" s="15">
        <v>1</v>
      </c>
      <c r="I106" s="61">
        <f t="shared" si="13"/>
        <v>0.6</v>
      </c>
      <c r="J106" s="61">
        <f t="shared" si="14"/>
        <v>0.108</v>
      </c>
      <c r="K106" s="11">
        <f t="shared" si="15"/>
        <v>1268.7480000000003</v>
      </c>
      <c r="L106" s="11">
        <f t="shared" si="16"/>
        <v>7048.6</v>
      </c>
      <c r="M106" s="11">
        <v>7048.6</v>
      </c>
      <c r="N106" s="18"/>
      <c r="O106" s="18"/>
    </row>
    <row r="107" spans="1:15" s="19" customFormat="1" ht="14.1" customHeight="1">
      <c r="A107" s="891"/>
      <c r="B107" s="892"/>
      <c r="C107" s="893"/>
      <c r="D107" s="36"/>
      <c r="E107" s="54">
        <v>1000</v>
      </c>
      <c r="F107" s="13">
        <v>600</v>
      </c>
      <c r="G107" s="14">
        <v>190</v>
      </c>
      <c r="H107" s="15">
        <v>1</v>
      </c>
      <c r="I107" s="61">
        <f t="shared" si="13"/>
        <v>0.6</v>
      </c>
      <c r="J107" s="61">
        <f t="shared" si="14"/>
        <v>0.114</v>
      </c>
      <c r="K107" s="11">
        <f t="shared" si="15"/>
        <v>1339.2340000000002</v>
      </c>
      <c r="L107" s="11">
        <f t="shared" si="16"/>
        <v>7048.6</v>
      </c>
      <c r="M107" s="11">
        <v>7048.6</v>
      </c>
      <c r="N107" s="18"/>
      <c r="O107" s="18"/>
    </row>
    <row r="108" spans="1:15" s="19" customFormat="1" ht="14.1" customHeight="1">
      <c r="A108" s="894"/>
      <c r="B108" s="895"/>
      <c r="C108" s="896"/>
      <c r="D108" s="37"/>
      <c r="E108" s="82">
        <v>1000</v>
      </c>
      <c r="F108" s="83">
        <v>600</v>
      </c>
      <c r="G108" s="84">
        <v>200</v>
      </c>
      <c r="H108" s="85">
        <v>1</v>
      </c>
      <c r="I108" s="86">
        <f t="shared" si="13"/>
        <v>0.6</v>
      </c>
      <c r="J108" s="86">
        <f t="shared" si="14"/>
        <v>0.12</v>
      </c>
      <c r="K108" s="74">
        <f t="shared" si="15"/>
        <v>1409.72</v>
      </c>
      <c r="L108" s="74">
        <f t="shared" si="16"/>
        <v>7048.6</v>
      </c>
      <c r="M108" s="74">
        <v>7048.6</v>
      </c>
      <c r="N108" s="18"/>
      <c r="O108" s="18"/>
    </row>
    <row r="109" spans="1:15" ht="14.1" customHeight="1">
      <c r="A109" s="195"/>
      <c r="B109" s="195"/>
      <c r="C109" s="195"/>
      <c r="D109" s="46"/>
      <c r="E109" s="46"/>
      <c r="F109" s="46"/>
      <c r="G109" s="46"/>
      <c r="H109" s="46"/>
      <c r="I109" s="46"/>
      <c r="J109" s="46"/>
      <c r="K109" s="46"/>
      <c r="L109" s="46"/>
      <c r="M109" s="46"/>
    </row>
    <row r="110" spans="1:15" ht="14.1" customHeight="1">
      <c r="A110" s="126" t="s">
        <v>18</v>
      </c>
      <c r="B110" s="126"/>
      <c r="C110" s="126"/>
      <c r="D110" s="4"/>
      <c r="E110" s="4"/>
      <c r="F110" s="4"/>
      <c r="G110" s="4"/>
      <c r="H110" s="4"/>
      <c r="I110" s="5"/>
      <c r="J110" s="5"/>
      <c r="K110" s="5" t="s">
        <v>19</v>
      </c>
      <c r="L110" s="5"/>
      <c r="M110" s="127"/>
    </row>
    <row r="111" spans="1:15" ht="14.1" customHeight="1">
      <c r="A111" s="885" t="s">
        <v>30</v>
      </c>
      <c r="B111" s="885"/>
      <c r="C111" s="885"/>
      <c r="D111" s="885"/>
      <c r="E111" s="885"/>
      <c r="F111" s="885"/>
      <c r="G111" s="885"/>
      <c r="H111" s="885"/>
      <c r="I111" s="885"/>
      <c r="J111" s="885"/>
      <c r="K111" s="916" t="s">
        <v>46</v>
      </c>
      <c r="L111" s="916"/>
      <c r="M111" s="347"/>
    </row>
    <row r="112" spans="1:15" ht="14.1" customHeight="1">
      <c r="A112" s="886" t="s">
        <v>26</v>
      </c>
      <c r="B112" s="886"/>
      <c r="C112" s="886"/>
      <c r="D112" s="886"/>
      <c r="E112" s="886"/>
      <c r="F112" s="886"/>
      <c r="G112" s="886"/>
      <c r="H112" s="886"/>
      <c r="I112" s="886"/>
      <c r="J112" s="886"/>
      <c r="K112" s="900" t="s">
        <v>47</v>
      </c>
      <c r="L112" s="900"/>
      <c r="M112" s="342"/>
    </row>
    <row r="113" spans="1:13" ht="14.1" customHeight="1">
      <c r="A113" s="884" t="s">
        <v>66</v>
      </c>
      <c r="B113" s="884"/>
      <c r="C113" s="884"/>
      <c r="D113" s="884"/>
      <c r="E113" s="884"/>
      <c r="F113" s="884"/>
      <c r="G113" s="884"/>
      <c r="H113" s="884"/>
      <c r="I113" s="884"/>
      <c r="J113" s="884"/>
      <c r="K113" s="8" t="s">
        <v>48</v>
      </c>
      <c r="L113" s="3"/>
      <c r="M113" s="17"/>
    </row>
    <row r="114" spans="1:13" ht="14.1" customHeight="1">
      <c r="A114" s="884" t="s">
        <v>111</v>
      </c>
      <c r="B114" s="884"/>
      <c r="C114" s="884"/>
      <c r="D114" s="884"/>
      <c r="E114" s="884"/>
      <c r="F114" s="884"/>
      <c r="G114" s="884"/>
      <c r="H114" s="884"/>
      <c r="I114" s="884"/>
      <c r="J114" s="884"/>
      <c r="K114" s="8" t="s">
        <v>49</v>
      </c>
      <c r="L114" s="3"/>
      <c r="M114" s="17"/>
    </row>
  </sheetData>
  <customSheetViews>
    <customSheetView guid="{3066E766-2DBB-45F3-A2D6-9FEF3BE8F3F5}" scale="90" showPageBreaks="1" showGridLines="0" zeroValues="0" fitToPage="1" printArea="1" view="pageBreakPreview" showRuler="0">
      <pane ySplit="6" topLeftCell="A7" activePane="bottomLeft" state="frozen"/>
      <selection pane="bottomLeft" activeCell="A7" sqref="A7:L7"/>
      <pageMargins left="0.78740157480314965" right="0.78740157480314965" top="0.55118110236220474" bottom="0.55118110236220474" header="0.51181102362204722" footer="0.51181102362204722"/>
      <printOptions horizontalCentered="1"/>
      <pageSetup paperSize="9" scale="63" orientation="portrait" r:id="rId1"/>
      <headerFooter alignWithMargins="0">
        <oddHeader xml:space="preserve">&amp;C
</oddHeader>
      </headerFooter>
    </customSheetView>
  </customSheetViews>
  <mergeCells count="37">
    <mergeCell ref="A1:L1"/>
    <mergeCell ref="A2:L2"/>
    <mergeCell ref="A3:L3"/>
    <mergeCell ref="A4:L4"/>
    <mergeCell ref="I7:I8"/>
    <mergeCell ref="H7:H8"/>
    <mergeCell ref="A7:C8"/>
    <mergeCell ref="J7:J8"/>
    <mergeCell ref="K7:L7"/>
    <mergeCell ref="E7:G7"/>
    <mergeCell ref="A9:L9"/>
    <mergeCell ref="A10:C25"/>
    <mergeCell ref="D7:D8"/>
    <mergeCell ref="A31:C32"/>
    <mergeCell ref="K111:L111"/>
    <mergeCell ref="D76:D78"/>
    <mergeCell ref="A30:L30"/>
    <mergeCell ref="A52:C68"/>
    <mergeCell ref="D52:D56"/>
    <mergeCell ref="A26:C29"/>
    <mergeCell ref="D26:D29"/>
    <mergeCell ref="A33:L33"/>
    <mergeCell ref="A34:C51"/>
    <mergeCell ref="D34:D38"/>
    <mergeCell ref="A114:J114"/>
    <mergeCell ref="A113:J113"/>
    <mergeCell ref="A111:J111"/>
    <mergeCell ref="A112:J112"/>
    <mergeCell ref="D57:D59"/>
    <mergeCell ref="A90:C108"/>
    <mergeCell ref="D92:D94"/>
    <mergeCell ref="D95:D96"/>
    <mergeCell ref="A69:L69"/>
    <mergeCell ref="K112:L112"/>
    <mergeCell ref="A70:C88"/>
    <mergeCell ref="A89:L89"/>
    <mergeCell ref="D72:D74"/>
  </mergeCells>
  <phoneticPr fontId="0" type="noConversion"/>
  <printOptions horizontalCentered="1"/>
  <pageMargins left="0.78740157480314965" right="0.78740157480314965" top="0.55118110236220474" bottom="0.55118110236220474" header="0.51181102362204722" footer="0.51181102362204722"/>
  <pageSetup paperSize="9" scale="45" orientation="portrait" r:id="rId2"/>
  <headerFooter alignWithMargins="0">
    <oddHeader xml:space="preserve">&amp;C
</oddHeader>
  </headerFooter>
  <rowBreaks count="1" manualBreakCount="1">
    <brk id="30" max="14" man="1"/>
  </rowBreaks>
  <colBreaks count="1" manualBreakCount="1">
    <brk id="10" max="113" man="1"/>
  </colBreaks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43"/>
  <sheetViews>
    <sheetView showGridLines="0" view="pageBreakPreview" zoomScale="80" zoomScaleNormal="85" zoomScaleSheetLayoutView="80" workbookViewId="0">
      <pane ySplit="7" topLeftCell="A8" activePane="bottomLeft" state="frozen"/>
      <selection activeCell="P18" sqref="P18"/>
      <selection pane="bottomLeft" activeCell="O9" sqref="O9:P9"/>
    </sheetView>
  </sheetViews>
  <sheetFormatPr defaultRowHeight="12.75"/>
  <cols>
    <col min="1" max="1" width="8" style="125" customWidth="1"/>
    <col min="2" max="2" width="7.5703125" style="19" customWidth="1"/>
    <col min="3" max="3" width="5.42578125" style="19" customWidth="1"/>
    <col min="4" max="4" width="49.7109375" style="19" customWidth="1"/>
    <col min="5" max="5" width="11.5703125" style="19" hidden="1" customWidth="1"/>
    <col min="6" max="11" width="12.7109375" style="19" customWidth="1"/>
    <col min="12" max="12" width="12.7109375" style="55" customWidth="1"/>
    <col min="13" max="13" width="9.140625" style="18" hidden="1" customWidth="1"/>
    <col min="14" max="14" width="9.140625" style="143"/>
    <col min="15" max="16384" width="9.140625" style="19"/>
  </cols>
  <sheetData>
    <row r="1" spans="1:18" ht="15.95" customHeight="1">
      <c r="A1" s="960" t="s">
        <v>104</v>
      </c>
      <c r="B1" s="960"/>
      <c r="C1" s="960"/>
      <c r="D1" s="960"/>
      <c r="E1" s="960"/>
      <c r="F1" s="960"/>
      <c r="G1" s="960"/>
      <c r="H1" s="960"/>
      <c r="I1" s="960"/>
      <c r="J1" s="960"/>
      <c r="K1" s="960"/>
      <c r="L1" s="960"/>
      <c r="N1" s="845"/>
      <c r="O1" s="116"/>
    </row>
    <row r="2" spans="1:18" ht="15.95" customHeight="1">
      <c r="A2" s="960" t="s">
        <v>0</v>
      </c>
      <c r="B2" s="1040"/>
      <c r="C2" s="1040"/>
      <c r="D2" s="1040"/>
      <c r="E2" s="1040"/>
      <c r="F2" s="1040"/>
      <c r="G2" s="1040"/>
      <c r="H2" s="1040"/>
      <c r="I2" s="1040"/>
      <c r="J2" s="1040"/>
      <c r="K2" s="1040"/>
      <c r="L2" s="1040"/>
      <c r="N2" s="2"/>
    </row>
    <row r="3" spans="1:18" ht="15.95" customHeight="1">
      <c r="A3" s="960" t="s">
        <v>102</v>
      </c>
      <c r="B3" s="1040"/>
      <c r="C3" s="1040"/>
      <c r="D3" s="1040"/>
      <c r="E3" s="1040"/>
      <c r="F3" s="1040"/>
      <c r="G3" s="1040"/>
      <c r="H3" s="1040"/>
      <c r="I3" s="1040"/>
      <c r="J3" s="1040"/>
      <c r="K3" s="1040"/>
      <c r="L3" s="1040"/>
      <c r="N3" s="2"/>
    </row>
    <row r="4" spans="1:18" ht="15.95" customHeight="1">
      <c r="A4" s="926" t="str">
        <f>'Кашированные продукты'!A4:L4</f>
        <v xml:space="preserve"> от 3 августа 2015</v>
      </c>
      <c r="B4" s="926"/>
      <c r="C4" s="926"/>
      <c r="D4" s="926"/>
      <c r="E4" s="926"/>
      <c r="F4" s="926"/>
      <c r="G4" s="926"/>
      <c r="H4" s="926"/>
      <c r="I4" s="926"/>
      <c r="J4" s="926"/>
      <c r="K4" s="926"/>
      <c r="L4" s="926"/>
      <c r="N4" s="2"/>
    </row>
    <row r="5" spans="1:18" ht="15.95" customHeight="1">
      <c r="A5" s="221"/>
      <c r="B5" s="222"/>
      <c r="C5" s="222"/>
      <c r="D5" s="364"/>
      <c r="E5" s="364"/>
      <c r="F5" s="223"/>
      <c r="G5" s="223"/>
      <c r="H5" s="223"/>
      <c r="I5" s="223"/>
      <c r="J5" s="223"/>
      <c r="K5" s="178" t="s">
        <v>81</v>
      </c>
      <c r="L5" s="179">
        <v>0</v>
      </c>
      <c r="N5" s="2"/>
    </row>
    <row r="6" spans="1:18" s="116" customFormat="1" ht="14.25" customHeight="1">
      <c r="A6" s="974" t="s">
        <v>2</v>
      </c>
      <c r="B6" s="904"/>
      <c r="C6" s="905"/>
      <c r="D6" s="976" t="s">
        <v>88</v>
      </c>
      <c r="E6" s="368"/>
      <c r="F6" s="897" t="s">
        <v>89</v>
      </c>
      <c r="G6" s="898"/>
      <c r="H6" s="898"/>
      <c r="I6" s="898"/>
      <c r="J6" s="899"/>
      <c r="K6" s="224" t="s">
        <v>90</v>
      </c>
      <c r="L6" s="365" t="s">
        <v>91</v>
      </c>
      <c r="M6" s="138"/>
      <c r="N6" s="2"/>
      <c r="O6" s="2"/>
      <c r="P6" s="115"/>
      <c r="Q6" s="115"/>
      <c r="R6" s="115"/>
    </row>
    <row r="7" spans="1:18" s="116" customFormat="1" ht="45" customHeight="1">
      <c r="A7" s="975"/>
      <c r="B7" s="901"/>
      <c r="C7" s="902"/>
      <c r="D7" s="980"/>
      <c r="E7" s="244"/>
      <c r="F7" s="117" t="s">
        <v>8</v>
      </c>
      <c r="G7" s="225" t="s">
        <v>92</v>
      </c>
      <c r="H7" s="225" t="s">
        <v>93</v>
      </c>
      <c r="I7" s="118" t="s">
        <v>94</v>
      </c>
      <c r="J7" s="119" t="s">
        <v>95</v>
      </c>
      <c r="K7" s="226" t="s">
        <v>96</v>
      </c>
      <c r="L7" s="121" t="s">
        <v>97</v>
      </c>
      <c r="M7" s="138"/>
      <c r="N7" s="115"/>
      <c r="P7" s="115"/>
      <c r="Q7" s="115"/>
      <c r="R7" s="115"/>
    </row>
    <row r="8" spans="1:18" ht="14.1" customHeight="1">
      <c r="A8" s="888" t="s">
        <v>98</v>
      </c>
      <c r="B8" s="906"/>
      <c r="C8" s="907"/>
      <c r="D8" s="920" t="s">
        <v>99</v>
      </c>
      <c r="E8" s="56">
        <v>121102</v>
      </c>
      <c r="F8" s="56">
        <v>95</v>
      </c>
      <c r="G8" s="57">
        <v>8</v>
      </c>
      <c r="H8" s="227">
        <v>60</v>
      </c>
      <c r="I8" s="57">
        <v>45</v>
      </c>
      <c r="J8" s="228">
        <f t="shared" ref="J8:J16" si="0">F8-I8</f>
        <v>50</v>
      </c>
      <c r="K8" s="229">
        <v>450</v>
      </c>
      <c r="L8" s="12">
        <f>M8-(M8*$L$5)</f>
        <v>5.8</v>
      </c>
      <c r="M8" s="211">
        <v>5.8</v>
      </c>
      <c r="N8" s="18"/>
      <c r="O8" s="18"/>
      <c r="P8" s="18"/>
      <c r="Q8" s="18"/>
    </row>
    <row r="9" spans="1:18" ht="14.1" customHeight="1">
      <c r="A9" s="891"/>
      <c r="B9" s="908"/>
      <c r="C9" s="909"/>
      <c r="D9" s="887"/>
      <c r="E9" s="54">
        <v>121178</v>
      </c>
      <c r="F9" s="54">
        <v>115</v>
      </c>
      <c r="G9" s="13">
        <v>8</v>
      </c>
      <c r="H9" s="230">
        <v>60</v>
      </c>
      <c r="I9" s="13">
        <v>45</v>
      </c>
      <c r="J9" s="231">
        <f t="shared" si="0"/>
        <v>70</v>
      </c>
      <c r="K9" s="232">
        <v>400</v>
      </c>
      <c r="L9" s="43">
        <f t="shared" ref="L9:L16" si="1">M9-(M9*$L$5)</f>
        <v>6.7</v>
      </c>
      <c r="M9" s="211">
        <v>6.7</v>
      </c>
      <c r="N9" s="18"/>
      <c r="O9" s="18"/>
      <c r="P9"/>
      <c r="Q9" s="18"/>
    </row>
    <row r="10" spans="1:18" ht="14.1" customHeight="1">
      <c r="A10" s="910"/>
      <c r="B10" s="908"/>
      <c r="C10" s="909"/>
      <c r="D10" s="1058"/>
      <c r="E10" s="54">
        <v>121185</v>
      </c>
      <c r="F10" s="54">
        <v>125</v>
      </c>
      <c r="G10" s="13">
        <v>8</v>
      </c>
      <c r="H10" s="230">
        <v>60</v>
      </c>
      <c r="I10" s="13">
        <v>45</v>
      </c>
      <c r="J10" s="231">
        <f t="shared" si="0"/>
        <v>80</v>
      </c>
      <c r="K10" s="232">
        <v>380</v>
      </c>
      <c r="L10" s="43">
        <f t="shared" si="1"/>
        <v>7</v>
      </c>
      <c r="M10" s="211">
        <v>7</v>
      </c>
      <c r="N10" s="18"/>
      <c r="O10" s="18"/>
      <c r="P10" s="18"/>
      <c r="Q10" s="18"/>
    </row>
    <row r="11" spans="1:18" ht="14.1" customHeight="1">
      <c r="A11" s="910"/>
      <c r="B11" s="908"/>
      <c r="C11" s="909"/>
      <c r="D11" s="1058"/>
      <c r="E11" s="54">
        <v>121186</v>
      </c>
      <c r="F11" s="54">
        <v>135</v>
      </c>
      <c r="G11" s="13">
        <v>8</v>
      </c>
      <c r="H11" s="230">
        <v>60</v>
      </c>
      <c r="I11" s="13">
        <v>45</v>
      </c>
      <c r="J11" s="231">
        <f t="shared" si="0"/>
        <v>90</v>
      </c>
      <c r="K11" s="232">
        <v>370</v>
      </c>
      <c r="L11" s="43">
        <f t="shared" si="1"/>
        <v>7.3</v>
      </c>
      <c r="M11" s="211">
        <v>7.3</v>
      </c>
      <c r="N11" s="18"/>
      <c r="O11" s="18"/>
      <c r="P11" s="18"/>
      <c r="Q11"/>
      <c r="R11" s="18"/>
    </row>
    <row r="12" spans="1:18" ht="14.1" customHeight="1">
      <c r="A12" s="910"/>
      <c r="B12" s="908"/>
      <c r="C12" s="909"/>
      <c r="D12" s="1058"/>
      <c r="E12" s="54">
        <v>121188</v>
      </c>
      <c r="F12" s="54">
        <v>145</v>
      </c>
      <c r="G12" s="13">
        <v>8</v>
      </c>
      <c r="H12" s="230">
        <v>60</v>
      </c>
      <c r="I12" s="13">
        <v>45</v>
      </c>
      <c r="J12" s="231">
        <f t="shared" si="0"/>
        <v>100</v>
      </c>
      <c r="K12" s="232">
        <v>350</v>
      </c>
      <c r="L12" s="43">
        <f t="shared" si="1"/>
        <v>7.7</v>
      </c>
      <c r="M12" s="211">
        <v>7.7</v>
      </c>
      <c r="N12" s="18"/>
      <c r="O12" s="18"/>
      <c r="P12" s="18"/>
      <c r="Q12" s="18"/>
    </row>
    <row r="13" spans="1:18" ht="14.1" customHeight="1">
      <c r="A13" s="910"/>
      <c r="B13" s="908"/>
      <c r="C13" s="909"/>
      <c r="D13" s="1058"/>
      <c r="E13" s="54">
        <v>121189</v>
      </c>
      <c r="F13" s="54">
        <v>165</v>
      </c>
      <c r="G13" s="13">
        <v>8</v>
      </c>
      <c r="H13" s="230">
        <v>60</v>
      </c>
      <c r="I13" s="13">
        <v>45</v>
      </c>
      <c r="J13" s="231">
        <f t="shared" si="0"/>
        <v>120</v>
      </c>
      <c r="K13" s="232">
        <v>300</v>
      </c>
      <c r="L13" s="43">
        <f t="shared" si="1"/>
        <v>8.3000000000000007</v>
      </c>
      <c r="M13" s="211">
        <v>8.3000000000000007</v>
      </c>
      <c r="N13" s="18"/>
      <c r="O13" s="18"/>
      <c r="P13" s="18"/>
      <c r="Q13"/>
    </row>
    <row r="14" spans="1:18" ht="14.1" customHeight="1">
      <c r="A14" s="910"/>
      <c r="B14" s="908"/>
      <c r="C14" s="909"/>
      <c r="D14" s="1058"/>
      <c r="E14" s="54">
        <v>121190</v>
      </c>
      <c r="F14" s="54">
        <v>175</v>
      </c>
      <c r="G14" s="13">
        <v>8</v>
      </c>
      <c r="H14" s="230">
        <v>60</v>
      </c>
      <c r="I14" s="13">
        <v>45</v>
      </c>
      <c r="J14" s="231">
        <f t="shared" si="0"/>
        <v>130</v>
      </c>
      <c r="K14" s="232">
        <v>270</v>
      </c>
      <c r="L14" s="43">
        <f t="shared" si="1"/>
        <v>8.6</v>
      </c>
      <c r="M14" s="211">
        <v>8.6</v>
      </c>
      <c r="N14" s="18"/>
      <c r="O14" s="18"/>
      <c r="P14" s="18"/>
      <c r="Q14"/>
    </row>
    <row r="15" spans="1:18" ht="13.5" customHeight="1">
      <c r="A15" s="910"/>
      <c r="B15" s="908"/>
      <c r="C15" s="909"/>
      <c r="D15" s="1058"/>
      <c r="E15" s="54">
        <v>121191</v>
      </c>
      <c r="F15" s="54">
        <v>195</v>
      </c>
      <c r="G15" s="13">
        <v>8</v>
      </c>
      <c r="H15" s="230">
        <v>60</v>
      </c>
      <c r="I15" s="13">
        <v>45</v>
      </c>
      <c r="J15" s="231">
        <f t="shared" si="0"/>
        <v>150</v>
      </c>
      <c r="K15" s="232">
        <v>230</v>
      </c>
      <c r="L15" s="432">
        <f t="shared" si="1"/>
        <v>9.4</v>
      </c>
      <c r="M15" s="211">
        <v>9.4</v>
      </c>
      <c r="N15" s="18"/>
      <c r="O15" s="18"/>
      <c r="P15" s="18"/>
      <c r="Q15" s="18"/>
    </row>
    <row r="16" spans="1:18" ht="14.1" customHeight="1">
      <c r="A16" s="910"/>
      <c r="B16" s="908"/>
      <c r="C16" s="909"/>
      <c r="D16" s="1058"/>
      <c r="E16" s="76">
        <v>121192</v>
      </c>
      <c r="F16" s="76">
        <v>225</v>
      </c>
      <c r="G16" s="77">
        <v>8</v>
      </c>
      <c r="H16" s="233">
        <v>60</v>
      </c>
      <c r="I16" s="77">
        <v>45</v>
      </c>
      <c r="J16" s="234">
        <f t="shared" si="0"/>
        <v>180</v>
      </c>
      <c r="K16" s="235">
        <v>200</v>
      </c>
      <c r="L16" s="432">
        <f t="shared" si="1"/>
        <v>10.7</v>
      </c>
      <c r="M16" s="211">
        <v>10.7</v>
      </c>
      <c r="N16" s="18"/>
      <c r="O16" s="18"/>
      <c r="P16" s="18"/>
      <c r="Q16"/>
    </row>
    <row r="17" spans="1:18" ht="14.1" customHeight="1">
      <c r="A17" s="236"/>
      <c r="B17" s="237"/>
      <c r="C17" s="1056"/>
      <c r="D17" s="1056"/>
      <c r="E17" s="1056"/>
      <c r="F17" s="1059"/>
      <c r="G17" s="1056"/>
      <c r="H17" s="1056"/>
      <c r="I17" s="1056"/>
      <c r="J17" s="1056"/>
      <c r="K17" s="1056"/>
      <c r="L17" s="1057"/>
      <c r="M17" s="211"/>
      <c r="N17" s="18"/>
      <c r="O17" s="18"/>
      <c r="P17" s="18"/>
      <c r="Q17" s="18"/>
    </row>
    <row r="18" spans="1:18" ht="14.1" customHeight="1">
      <c r="A18" s="1060" t="s">
        <v>100</v>
      </c>
      <c r="B18" s="1061"/>
      <c r="C18" s="1062"/>
      <c r="D18" s="1069" t="s">
        <v>101</v>
      </c>
      <c r="E18" s="56">
        <v>121173</v>
      </c>
      <c r="F18" s="56">
        <v>95</v>
      </c>
      <c r="G18" s="57">
        <v>8</v>
      </c>
      <c r="H18" s="227">
        <v>60</v>
      </c>
      <c r="I18" s="57">
        <v>45</v>
      </c>
      <c r="J18" s="228">
        <f t="shared" ref="J18:J25" si="2">F18-I18</f>
        <v>50</v>
      </c>
      <c r="K18" s="229">
        <v>450</v>
      </c>
      <c r="L18" s="12">
        <f>M18-(M18*$L$5)</f>
        <v>5.0999999999999996</v>
      </c>
      <c r="M18" s="211">
        <v>5.0999999999999996</v>
      </c>
      <c r="N18" s="18"/>
      <c r="O18" s="18"/>
      <c r="P18" s="18"/>
      <c r="Q18"/>
    </row>
    <row r="19" spans="1:18" ht="14.1" customHeight="1">
      <c r="A19" s="1063"/>
      <c r="B19" s="1064"/>
      <c r="C19" s="1065"/>
      <c r="D19" s="903"/>
      <c r="E19" s="54">
        <v>121174</v>
      </c>
      <c r="F19" s="54">
        <v>115</v>
      </c>
      <c r="G19" s="13">
        <v>8</v>
      </c>
      <c r="H19" s="230">
        <v>60</v>
      </c>
      <c r="I19" s="13">
        <v>45</v>
      </c>
      <c r="J19" s="231">
        <f t="shared" si="2"/>
        <v>70</v>
      </c>
      <c r="K19" s="232">
        <v>400</v>
      </c>
      <c r="L19" s="43">
        <f t="shared" ref="L19:L26" si="3">M19-(M19*$L$5)</f>
        <v>5.7</v>
      </c>
      <c r="M19" s="211">
        <v>5.7</v>
      </c>
      <c r="N19" s="18"/>
      <c r="O19" s="18"/>
      <c r="P19" s="18"/>
      <c r="Q19"/>
    </row>
    <row r="20" spans="1:18" ht="14.1" customHeight="1">
      <c r="A20" s="1063"/>
      <c r="B20" s="1064"/>
      <c r="C20" s="1065"/>
      <c r="D20" s="903"/>
      <c r="E20" s="54">
        <v>121175</v>
      </c>
      <c r="F20" s="54">
        <v>125</v>
      </c>
      <c r="G20" s="13">
        <v>8</v>
      </c>
      <c r="H20" s="230">
        <v>60</v>
      </c>
      <c r="I20" s="13">
        <v>45</v>
      </c>
      <c r="J20" s="231">
        <f t="shared" si="2"/>
        <v>80</v>
      </c>
      <c r="K20" s="232">
        <v>380</v>
      </c>
      <c r="L20" s="43">
        <f t="shared" si="3"/>
        <v>6.3</v>
      </c>
      <c r="M20" s="211">
        <v>6.3</v>
      </c>
      <c r="N20" s="18"/>
      <c r="O20" s="18"/>
      <c r="P20" s="18"/>
      <c r="Q20"/>
    </row>
    <row r="21" spans="1:18" ht="14.1" customHeight="1">
      <c r="A21" s="1063"/>
      <c r="B21" s="1064"/>
      <c r="C21" s="1065"/>
      <c r="D21" s="903"/>
      <c r="E21" s="54">
        <v>121177</v>
      </c>
      <c r="F21" s="54">
        <v>135</v>
      </c>
      <c r="G21" s="13">
        <v>8</v>
      </c>
      <c r="H21" s="230">
        <v>60</v>
      </c>
      <c r="I21" s="13">
        <v>45</v>
      </c>
      <c r="J21" s="231">
        <f t="shared" si="2"/>
        <v>90</v>
      </c>
      <c r="K21" s="232">
        <v>370</v>
      </c>
      <c r="L21" s="43">
        <f t="shared" si="3"/>
        <v>6.4</v>
      </c>
      <c r="M21" s="211">
        <v>6.4</v>
      </c>
      <c r="N21" s="18"/>
      <c r="O21" s="18"/>
      <c r="P21" s="18"/>
      <c r="Q21"/>
    </row>
    <row r="22" spans="1:18" ht="14.1" customHeight="1">
      <c r="A22" s="1063"/>
      <c r="B22" s="1064"/>
      <c r="C22" s="1065"/>
      <c r="D22" s="903"/>
      <c r="E22" s="54">
        <v>121179</v>
      </c>
      <c r="F22" s="54">
        <v>145</v>
      </c>
      <c r="G22" s="13">
        <v>8</v>
      </c>
      <c r="H22" s="230">
        <v>60</v>
      </c>
      <c r="I22" s="13">
        <v>45</v>
      </c>
      <c r="J22" s="231">
        <f t="shared" si="2"/>
        <v>100</v>
      </c>
      <c r="K22" s="232">
        <v>350</v>
      </c>
      <c r="L22" s="43">
        <f t="shared" si="3"/>
        <v>6.7</v>
      </c>
      <c r="M22" s="211">
        <v>6.7</v>
      </c>
      <c r="N22" s="18"/>
      <c r="O22" s="18"/>
      <c r="P22" s="18"/>
      <c r="Q22"/>
    </row>
    <row r="23" spans="1:18" ht="14.1" customHeight="1">
      <c r="A23" s="1063"/>
      <c r="B23" s="1064"/>
      <c r="C23" s="1065"/>
      <c r="D23" s="903"/>
      <c r="E23" s="54">
        <v>121180</v>
      </c>
      <c r="F23" s="54">
        <v>165</v>
      </c>
      <c r="G23" s="13">
        <v>8</v>
      </c>
      <c r="H23" s="230">
        <v>60</v>
      </c>
      <c r="I23" s="13">
        <v>45</v>
      </c>
      <c r="J23" s="231">
        <f t="shared" si="2"/>
        <v>120</v>
      </c>
      <c r="K23" s="232">
        <v>300</v>
      </c>
      <c r="L23" s="43">
        <f t="shared" si="3"/>
        <v>7.1</v>
      </c>
      <c r="M23" s="211">
        <v>7.1</v>
      </c>
      <c r="N23" s="18"/>
      <c r="O23" s="18"/>
      <c r="P23" s="18"/>
      <c r="Q23"/>
    </row>
    <row r="24" spans="1:18" ht="14.1" customHeight="1">
      <c r="A24" s="1063"/>
      <c r="B24" s="1064"/>
      <c r="C24" s="1065"/>
      <c r="D24" s="903"/>
      <c r="E24" s="54">
        <v>121181</v>
      </c>
      <c r="F24" s="54">
        <v>175</v>
      </c>
      <c r="G24" s="13">
        <v>8</v>
      </c>
      <c r="H24" s="230">
        <v>60</v>
      </c>
      <c r="I24" s="13">
        <v>45</v>
      </c>
      <c r="J24" s="231">
        <f t="shared" si="2"/>
        <v>130</v>
      </c>
      <c r="K24" s="232">
        <v>270</v>
      </c>
      <c r="L24" s="43">
        <f t="shared" si="3"/>
        <v>7.4</v>
      </c>
      <c r="M24" s="211">
        <v>7.4</v>
      </c>
      <c r="N24" s="18"/>
      <c r="O24" s="18"/>
      <c r="P24" s="18"/>
      <c r="Q24"/>
    </row>
    <row r="25" spans="1:18" ht="13.5" customHeight="1">
      <c r="A25" s="1063"/>
      <c r="B25" s="1064"/>
      <c r="C25" s="1065"/>
      <c r="D25" s="903"/>
      <c r="E25" s="76">
        <v>121183</v>
      </c>
      <c r="F25" s="76">
        <v>195</v>
      </c>
      <c r="G25" s="77">
        <v>8</v>
      </c>
      <c r="H25" s="233">
        <v>60</v>
      </c>
      <c r="I25" s="77">
        <v>45</v>
      </c>
      <c r="J25" s="234">
        <f t="shared" si="2"/>
        <v>150</v>
      </c>
      <c r="K25" s="235">
        <v>230</v>
      </c>
      <c r="L25" s="432">
        <f t="shared" si="3"/>
        <v>7.9</v>
      </c>
      <c r="M25" s="211">
        <v>7.9</v>
      </c>
      <c r="N25" s="18"/>
      <c r="O25" s="18"/>
      <c r="P25" s="18"/>
      <c r="Q25"/>
    </row>
    <row r="26" spans="1:18" ht="13.5" customHeight="1">
      <c r="A26" s="1066"/>
      <c r="B26" s="1067"/>
      <c r="C26" s="1068"/>
      <c r="D26" s="1070"/>
      <c r="E26" s="76"/>
      <c r="F26" s="76">
        <v>225</v>
      </c>
      <c r="G26" s="77">
        <v>8</v>
      </c>
      <c r="H26" s="233">
        <v>60</v>
      </c>
      <c r="I26" s="77">
        <v>45</v>
      </c>
      <c r="J26" s="234">
        <v>180</v>
      </c>
      <c r="K26" s="235">
        <v>200</v>
      </c>
      <c r="L26" s="432">
        <f t="shared" si="3"/>
        <v>9</v>
      </c>
      <c r="M26" s="211">
        <v>9</v>
      </c>
      <c r="N26" s="18"/>
      <c r="O26" s="18"/>
      <c r="P26" s="18"/>
      <c r="Q26"/>
    </row>
    <row r="27" spans="1:18" ht="14.1" customHeight="1">
      <c r="A27" s="236"/>
      <c r="B27" s="237"/>
      <c r="C27" s="1056"/>
      <c r="D27" s="1056"/>
      <c r="E27" s="1056"/>
      <c r="F27" s="1056"/>
      <c r="G27" s="1056"/>
      <c r="H27" s="1056"/>
      <c r="I27" s="1056"/>
      <c r="J27" s="1056"/>
      <c r="K27" s="1056"/>
      <c r="L27" s="1057"/>
      <c r="M27" s="211"/>
      <c r="N27" s="18"/>
      <c r="O27" s="18"/>
      <c r="P27" s="18"/>
    </row>
    <row r="28" spans="1:18" ht="14.1" customHeight="1">
      <c r="A28" s="888" t="s">
        <v>113</v>
      </c>
      <c r="B28" s="906"/>
      <c r="C28" s="907"/>
      <c r="D28" s="920" t="s">
        <v>514</v>
      </c>
      <c r="E28" s="56">
        <v>165164</v>
      </c>
      <c r="F28" s="56">
        <v>70</v>
      </c>
      <c r="G28" s="57">
        <v>8</v>
      </c>
      <c r="H28" s="227">
        <v>60</v>
      </c>
      <c r="I28" s="57">
        <v>40</v>
      </c>
      <c r="J28" s="228">
        <f t="shared" ref="J28:J35" si="4">F28-I28</f>
        <v>30</v>
      </c>
      <c r="K28" s="229">
        <v>1000</v>
      </c>
      <c r="L28" s="12">
        <f>M28-(M28*$L$5)</f>
        <v>3.6</v>
      </c>
      <c r="M28" s="211">
        <v>3.6</v>
      </c>
      <c r="N28" s="18"/>
      <c r="O28" s="18"/>
      <c r="P28" s="18"/>
      <c r="Q28"/>
    </row>
    <row r="29" spans="1:18" ht="14.1" customHeight="1">
      <c r="A29" s="891"/>
      <c r="B29" s="908"/>
      <c r="C29" s="909"/>
      <c r="D29" s="887"/>
      <c r="E29" s="54">
        <v>165165</v>
      </c>
      <c r="F29" s="54">
        <v>90</v>
      </c>
      <c r="G29" s="13">
        <v>8</v>
      </c>
      <c r="H29" s="230">
        <v>60</v>
      </c>
      <c r="I29" s="13">
        <v>40</v>
      </c>
      <c r="J29" s="231">
        <f t="shared" si="4"/>
        <v>50</v>
      </c>
      <c r="K29" s="232">
        <v>800</v>
      </c>
      <c r="L29" s="43">
        <f t="shared" ref="L29:L35" si="5">M29-(M29*$L$5)</f>
        <v>4</v>
      </c>
      <c r="M29" s="211">
        <v>4</v>
      </c>
      <c r="N29" s="18"/>
      <c r="O29" s="18"/>
      <c r="P29" s="18"/>
      <c r="Q29"/>
      <c r="R29" s="18"/>
    </row>
    <row r="30" spans="1:18" ht="14.1" customHeight="1">
      <c r="A30" s="910"/>
      <c r="B30" s="908"/>
      <c r="C30" s="909"/>
      <c r="D30" s="1058"/>
      <c r="E30" s="54">
        <v>165192</v>
      </c>
      <c r="F30" s="54">
        <v>110</v>
      </c>
      <c r="G30" s="13">
        <v>8</v>
      </c>
      <c r="H30" s="230">
        <v>60</v>
      </c>
      <c r="I30" s="13">
        <v>40</v>
      </c>
      <c r="J30" s="231">
        <f t="shared" si="4"/>
        <v>70</v>
      </c>
      <c r="K30" s="232">
        <v>650</v>
      </c>
      <c r="L30" s="43">
        <f t="shared" si="5"/>
        <v>4.4000000000000004</v>
      </c>
      <c r="M30" s="211">
        <v>4.4000000000000004</v>
      </c>
      <c r="N30" s="18"/>
      <c r="O30" s="18"/>
      <c r="P30" s="18"/>
      <c r="Q30"/>
    </row>
    <row r="31" spans="1:18" ht="14.1" customHeight="1">
      <c r="A31" s="910"/>
      <c r="B31" s="908"/>
      <c r="C31" s="909"/>
      <c r="D31" s="1058"/>
      <c r="E31" s="54">
        <v>165193</v>
      </c>
      <c r="F31" s="54">
        <v>130</v>
      </c>
      <c r="G31" s="13">
        <v>8</v>
      </c>
      <c r="H31" s="230">
        <v>60</v>
      </c>
      <c r="I31" s="13">
        <v>40</v>
      </c>
      <c r="J31" s="231">
        <f t="shared" si="4"/>
        <v>90</v>
      </c>
      <c r="K31" s="232">
        <v>550</v>
      </c>
      <c r="L31" s="43">
        <f t="shared" si="5"/>
        <v>4.5999999999999996</v>
      </c>
      <c r="M31" s="211">
        <v>4.5999999999999996</v>
      </c>
      <c r="N31" s="18"/>
      <c r="O31" s="18"/>
      <c r="P31" s="18"/>
      <c r="Q31"/>
    </row>
    <row r="32" spans="1:18" ht="14.1" customHeight="1">
      <c r="A32" s="910"/>
      <c r="B32" s="908"/>
      <c r="C32" s="909"/>
      <c r="D32" s="1058"/>
      <c r="E32" s="54">
        <v>165194</v>
      </c>
      <c r="F32" s="54">
        <v>150</v>
      </c>
      <c r="G32" s="13">
        <v>8</v>
      </c>
      <c r="H32" s="230">
        <v>60</v>
      </c>
      <c r="I32" s="13">
        <v>40</v>
      </c>
      <c r="J32" s="231">
        <f t="shared" si="4"/>
        <v>110</v>
      </c>
      <c r="K32" s="232">
        <v>450</v>
      </c>
      <c r="L32" s="43">
        <f t="shared" si="5"/>
        <v>5.6</v>
      </c>
      <c r="M32" s="211">
        <v>5.6</v>
      </c>
      <c r="N32" s="18"/>
      <c r="O32" s="18"/>
      <c r="P32" s="18"/>
      <c r="Q32"/>
    </row>
    <row r="33" spans="1:17" ht="14.1" customHeight="1">
      <c r="A33" s="910"/>
      <c r="B33" s="908"/>
      <c r="C33" s="909"/>
      <c r="D33" s="1058"/>
      <c r="E33" s="54">
        <v>165195</v>
      </c>
      <c r="F33" s="54">
        <v>180</v>
      </c>
      <c r="G33" s="13">
        <v>8</v>
      </c>
      <c r="H33" s="230">
        <v>60</v>
      </c>
      <c r="I33" s="13">
        <v>40</v>
      </c>
      <c r="J33" s="231">
        <f t="shared" si="4"/>
        <v>140</v>
      </c>
      <c r="K33" s="232">
        <v>320</v>
      </c>
      <c r="L33" s="43">
        <f t="shared" si="5"/>
        <v>6.6</v>
      </c>
      <c r="M33" s="211">
        <v>6.6</v>
      </c>
      <c r="N33" s="18"/>
      <c r="O33" s="18"/>
      <c r="P33" s="18"/>
      <c r="Q33"/>
    </row>
    <row r="34" spans="1:17" ht="14.1" customHeight="1">
      <c r="A34" s="910"/>
      <c r="B34" s="908"/>
      <c r="C34" s="909"/>
      <c r="D34" s="1058"/>
      <c r="E34" s="54">
        <v>165196</v>
      </c>
      <c r="F34" s="54">
        <v>210</v>
      </c>
      <c r="G34" s="13">
        <v>8</v>
      </c>
      <c r="H34" s="230">
        <v>60</v>
      </c>
      <c r="I34" s="13">
        <v>40</v>
      </c>
      <c r="J34" s="231">
        <f t="shared" si="4"/>
        <v>170</v>
      </c>
      <c r="K34" s="232">
        <v>280</v>
      </c>
      <c r="L34" s="43">
        <f t="shared" si="5"/>
        <v>7.6</v>
      </c>
      <c r="M34" s="211">
        <v>7.6</v>
      </c>
      <c r="N34" s="18"/>
      <c r="O34" s="18"/>
      <c r="P34" s="18"/>
      <c r="Q34"/>
    </row>
    <row r="35" spans="1:17" ht="14.1" customHeight="1">
      <c r="A35" s="911"/>
      <c r="B35" s="912"/>
      <c r="C35" s="913"/>
      <c r="D35" s="1071"/>
      <c r="E35" s="82">
        <v>165197</v>
      </c>
      <c r="F35" s="82">
        <v>230</v>
      </c>
      <c r="G35" s="83">
        <v>8</v>
      </c>
      <c r="H35" s="238">
        <v>60</v>
      </c>
      <c r="I35" s="83">
        <v>40</v>
      </c>
      <c r="J35" s="239">
        <f t="shared" si="4"/>
        <v>190</v>
      </c>
      <c r="K35" s="240">
        <v>240</v>
      </c>
      <c r="L35" s="433">
        <f t="shared" si="5"/>
        <v>8.8000000000000007</v>
      </c>
      <c r="M35" s="211">
        <v>8.8000000000000007</v>
      </c>
      <c r="N35" s="18"/>
      <c r="O35" s="18"/>
      <c r="P35" s="18"/>
      <c r="Q35"/>
    </row>
    <row r="36" spans="1:17" ht="15.95" customHeight="1">
      <c r="A36" s="366"/>
      <c r="B36" s="366"/>
      <c r="C36" s="366"/>
      <c r="D36" s="370"/>
      <c r="E36" s="370"/>
      <c r="F36" s="241"/>
      <c r="G36" s="241"/>
      <c r="H36" s="242"/>
      <c r="I36" s="241"/>
      <c r="J36" s="243"/>
      <c r="K36" s="243"/>
      <c r="L36" s="243"/>
      <c r="M36" s="211"/>
      <c r="N36" s="18"/>
      <c r="O36" s="18"/>
      <c r="P36" s="18"/>
    </row>
    <row r="37" spans="1:17" ht="15.95" customHeight="1">
      <c r="A37" s="346" t="s">
        <v>18</v>
      </c>
      <c r="B37" s="346"/>
      <c r="C37" s="346"/>
      <c r="D37" s="346"/>
      <c r="E37" s="346"/>
      <c r="F37" s="346"/>
      <c r="G37" s="346"/>
      <c r="H37" s="346"/>
      <c r="I37" s="126"/>
      <c r="J37" s="127"/>
      <c r="K37" s="948" t="s">
        <v>19</v>
      </c>
      <c r="L37" s="948"/>
      <c r="N37" s="18"/>
    </row>
    <row r="38" spans="1:17" ht="15.95" customHeight="1">
      <c r="A38" s="1072" t="s">
        <v>30</v>
      </c>
      <c r="B38" s="1072"/>
      <c r="C38" s="1072"/>
      <c r="D38" s="1072"/>
      <c r="E38" s="1072"/>
      <c r="F38" s="1072"/>
      <c r="G38" s="1072"/>
      <c r="H38" s="1072"/>
      <c r="I38" s="345"/>
      <c r="J38" s="345"/>
      <c r="K38" s="333" t="s">
        <v>46</v>
      </c>
      <c r="L38" s="333"/>
      <c r="N38" s="18"/>
    </row>
    <row r="39" spans="1:17" ht="15.95" customHeight="1">
      <c r="A39" s="1072" t="s">
        <v>26</v>
      </c>
      <c r="B39" s="1072"/>
      <c r="C39" s="1072"/>
      <c r="D39" s="1072"/>
      <c r="E39" s="1072"/>
      <c r="F39" s="1072"/>
      <c r="G39" s="1072"/>
      <c r="H39" s="1072"/>
      <c r="I39" s="367"/>
      <c r="J39" s="367"/>
      <c r="K39" s="1073" t="s">
        <v>47</v>
      </c>
      <c r="L39" s="1073"/>
      <c r="N39" s="18"/>
    </row>
    <row r="40" spans="1:17" ht="15.95" customHeight="1">
      <c r="A40" s="1055" t="s">
        <v>27</v>
      </c>
      <c r="B40" s="1055"/>
      <c r="C40" s="1055"/>
      <c r="D40" s="1055"/>
      <c r="E40" s="1055"/>
      <c r="F40" s="1055"/>
      <c r="G40" s="1055"/>
      <c r="H40" s="1055"/>
      <c r="I40" s="369"/>
      <c r="J40" s="369"/>
      <c r="K40" s="334" t="s">
        <v>48</v>
      </c>
      <c r="L40" s="335"/>
      <c r="N40" s="18"/>
    </row>
    <row r="41" spans="1:17" ht="15.95" customHeight="1">
      <c r="A41" s="1055"/>
      <c r="B41" s="1055"/>
      <c r="C41" s="1055"/>
      <c r="D41" s="1055"/>
      <c r="E41" s="1055"/>
      <c r="F41" s="1055"/>
      <c r="G41" s="1055"/>
      <c r="H41" s="1055"/>
      <c r="I41" s="369"/>
      <c r="J41" s="369"/>
      <c r="K41" s="334" t="s">
        <v>49</v>
      </c>
      <c r="L41" s="335"/>
      <c r="N41" s="18"/>
    </row>
    <row r="42" spans="1:17">
      <c r="N42" s="18"/>
    </row>
    <row r="43" spans="1:17">
      <c r="N43" s="18"/>
    </row>
    <row r="44" spans="1:17">
      <c r="N44" s="18"/>
    </row>
    <row r="45" spans="1:17">
      <c r="N45" s="18"/>
    </row>
    <row r="46" spans="1:17">
      <c r="N46" s="18"/>
    </row>
    <row r="47" spans="1:17">
      <c r="N47" s="18"/>
    </row>
    <row r="48" spans="1:17">
      <c r="N48" s="18"/>
    </row>
    <row r="49" spans="14:14">
      <c r="N49" s="18"/>
    </row>
    <row r="50" spans="14:14">
      <c r="N50" s="18"/>
    </row>
    <row r="51" spans="14:14">
      <c r="N51" s="18"/>
    </row>
    <row r="52" spans="14:14">
      <c r="N52" s="18"/>
    </row>
    <row r="53" spans="14:14">
      <c r="N53" s="18"/>
    </row>
    <row r="54" spans="14:14">
      <c r="N54" s="18"/>
    </row>
    <row r="55" spans="14:14">
      <c r="N55" s="18"/>
    </row>
    <row r="56" spans="14:14">
      <c r="N56" s="18"/>
    </row>
    <row r="57" spans="14:14">
      <c r="N57" s="18"/>
    </row>
    <row r="58" spans="14:14">
      <c r="N58" s="18"/>
    </row>
    <row r="59" spans="14:14">
      <c r="N59" s="18"/>
    </row>
    <row r="60" spans="14:14">
      <c r="N60" s="18"/>
    </row>
    <row r="61" spans="14:14">
      <c r="N61" s="18"/>
    </row>
    <row r="62" spans="14:14">
      <c r="N62" s="18"/>
    </row>
    <row r="63" spans="14:14">
      <c r="N63" s="18"/>
    </row>
    <row r="64" spans="14:14">
      <c r="N64" s="18"/>
    </row>
    <row r="65" spans="14:14">
      <c r="N65" s="18"/>
    </row>
    <row r="66" spans="14:14">
      <c r="N66" s="18"/>
    </row>
    <row r="67" spans="14:14">
      <c r="N67" s="18"/>
    </row>
    <row r="68" spans="14:14">
      <c r="N68" s="18"/>
    </row>
    <row r="69" spans="14:14">
      <c r="N69" s="18"/>
    </row>
    <row r="70" spans="14:14">
      <c r="N70" s="18"/>
    </row>
    <row r="71" spans="14:14">
      <c r="N71" s="18"/>
    </row>
    <row r="72" spans="14:14">
      <c r="N72" s="18"/>
    </row>
    <row r="73" spans="14:14">
      <c r="N73" s="18"/>
    </row>
    <row r="74" spans="14:14">
      <c r="N74" s="18"/>
    </row>
    <row r="75" spans="14:14">
      <c r="N75" s="18"/>
    </row>
    <row r="76" spans="14:14">
      <c r="N76" s="18"/>
    </row>
    <row r="77" spans="14:14">
      <c r="N77" s="18"/>
    </row>
    <row r="78" spans="14:14">
      <c r="N78" s="18"/>
    </row>
    <row r="79" spans="14:14">
      <c r="N79" s="18"/>
    </row>
    <row r="80" spans="14:14">
      <c r="N80" s="18"/>
    </row>
    <row r="81" spans="14:14">
      <c r="N81" s="18"/>
    </row>
    <row r="82" spans="14:14">
      <c r="N82" s="18"/>
    </row>
    <row r="83" spans="14:14">
      <c r="N83" s="18"/>
    </row>
    <row r="84" spans="14:14">
      <c r="N84" s="18"/>
    </row>
    <row r="85" spans="14:14">
      <c r="N85" s="18"/>
    </row>
    <row r="86" spans="14:14">
      <c r="N86" s="18"/>
    </row>
    <row r="87" spans="14:14">
      <c r="N87" s="18"/>
    </row>
    <row r="88" spans="14:14">
      <c r="N88" s="18"/>
    </row>
    <row r="89" spans="14:14">
      <c r="N89" s="18"/>
    </row>
    <row r="90" spans="14:14">
      <c r="N90" s="18"/>
    </row>
    <row r="91" spans="14:14">
      <c r="N91" s="18"/>
    </row>
    <row r="92" spans="14:14">
      <c r="N92" s="18"/>
    </row>
    <row r="93" spans="14:14">
      <c r="N93" s="18"/>
    </row>
    <row r="94" spans="14:14">
      <c r="N94" s="18"/>
    </row>
    <row r="95" spans="14:14">
      <c r="N95" s="18"/>
    </row>
    <row r="96" spans="14:14">
      <c r="N96" s="18"/>
    </row>
    <row r="97" spans="14:14">
      <c r="N97" s="18"/>
    </row>
    <row r="98" spans="14:14">
      <c r="N98" s="18"/>
    </row>
    <row r="99" spans="14:14">
      <c r="N99" s="18"/>
    </row>
    <row r="100" spans="14:14">
      <c r="N100" s="18"/>
    </row>
    <row r="101" spans="14:14">
      <c r="N101" s="18"/>
    </row>
    <row r="102" spans="14:14">
      <c r="N102" s="18"/>
    </row>
    <row r="103" spans="14:14">
      <c r="N103" s="18"/>
    </row>
    <row r="104" spans="14:14">
      <c r="N104" s="18"/>
    </row>
    <row r="105" spans="14:14">
      <c r="N105" s="18"/>
    </row>
    <row r="106" spans="14:14">
      <c r="N106" s="18"/>
    </row>
    <row r="107" spans="14:14">
      <c r="N107" s="18"/>
    </row>
    <row r="108" spans="14:14">
      <c r="N108" s="18"/>
    </row>
    <row r="109" spans="14:14">
      <c r="N109" s="18"/>
    </row>
    <row r="110" spans="14:14">
      <c r="N110" s="18"/>
    </row>
    <row r="111" spans="14:14">
      <c r="N111" s="18"/>
    </row>
    <row r="112" spans="14:14">
      <c r="N112" s="18"/>
    </row>
    <row r="113" spans="14:14">
      <c r="N113" s="18"/>
    </row>
    <row r="114" spans="14:14">
      <c r="N114" s="18"/>
    </row>
    <row r="115" spans="14:14">
      <c r="N115" s="18"/>
    </row>
    <row r="116" spans="14:14">
      <c r="N116" s="18"/>
    </row>
    <row r="117" spans="14:14">
      <c r="N117" s="18"/>
    </row>
    <row r="118" spans="14:14">
      <c r="N118" s="18"/>
    </row>
    <row r="119" spans="14:14">
      <c r="N119" s="18"/>
    </row>
    <row r="120" spans="14:14">
      <c r="N120" s="18"/>
    </row>
    <row r="121" spans="14:14">
      <c r="N121" s="18"/>
    </row>
    <row r="122" spans="14:14">
      <c r="N122" s="18"/>
    </row>
    <row r="123" spans="14:14">
      <c r="N123" s="18"/>
    </row>
    <row r="124" spans="14:14">
      <c r="N124" s="18"/>
    </row>
    <row r="125" spans="14:14">
      <c r="N125" s="159"/>
    </row>
    <row r="126" spans="14:14">
      <c r="N126" s="159"/>
    </row>
    <row r="127" spans="14:14">
      <c r="N127" s="18"/>
    </row>
    <row r="128" spans="14:14">
      <c r="N128" s="18"/>
    </row>
    <row r="129" spans="14:14">
      <c r="N129" s="18"/>
    </row>
    <row r="130" spans="14:14">
      <c r="N130" s="18"/>
    </row>
    <row r="131" spans="14:14">
      <c r="N131" s="18"/>
    </row>
    <row r="132" spans="14:14">
      <c r="N132" s="18"/>
    </row>
    <row r="133" spans="14:14">
      <c r="N133" s="18"/>
    </row>
    <row r="134" spans="14:14">
      <c r="N134" s="18"/>
    </row>
    <row r="135" spans="14:14">
      <c r="N135" s="18"/>
    </row>
    <row r="136" spans="14:14">
      <c r="N136" s="18"/>
    </row>
    <row r="137" spans="14:14">
      <c r="N137" s="18"/>
    </row>
    <row r="138" spans="14:14">
      <c r="N138" s="18"/>
    </row>
    <row r="139" spans="14:14">
      <c r="N139" s="18"/>
    </row>
    <row r="140" spans="14:14">
      <c r="N140" s="18"/>
    </row>
    <row r="141" spans="14:14">
      <c r="N141" s="18"/>
    </row>
    <row r="142" spans="14:14">
      <c r="N142" s="18"/>
    </row>
    <row r="143" spans="14:14">
      <c r="N143" s="18"/>
    </row>
  </sheetData>
  <mergeCells count="20">
    <mergeCell ref="A40:H41"/>
    <mergeCell ref="A28:C35"/>
    <mergeCell ref="D28:D35"/>
    <mergeCell ref="K37:L37"/>
    <mergeCell ref="A38:H38"/>
    <mergeCell ref="A39:H39"/>
    <mergeCell ref="K39:L39"/>
    <mergeCell ref="C27:L27"/>
    <mergeCell ref="A1:L1"/>
    <mergeCell ref="A2:L2"/>
    <mergeCell ref="A3:L3"/>
    <mergeCell ref="A4:L4"/>
    <mergeCell ref="A6:C7"/>
    <mergeCell ref="D6:D7"/>
    <mergeCell ref="F6:J6"/>
    <mergeCell ref="A8:C16"/>
    <mergeCell ref="D8:D16"/>
    <mergeCell ref="C17:L17"/>
    <mergeCell ref="A18:C26"/>
    <mergeCell ref="D18:D26"/>
  </mergeCells>
  <printOptions horizontalCentered="1"/>
  <pageMargins left="0.78740157480314965" right="0.78740157480314965" top="0.55118110236220474" bottom="0.55118110236220474" header="0.51181102362204722" footer="0.51181102362204722"/>
  <pageSetup paperSize="9" scale="54" orientation="portrait" r:id="rId1"/>
  <headerFooter alignWithMargins="0">
    <oddHeader xml:space="preserve">&amp;C
</oddHead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81"/>
  <sheetViews>
    <sheetView showGridLines="0" view="pageBreakPreview" topLeftCell="B1" zoomScale="80" zoomScaleNormal="70" zoomScaleSheetLayoutView="80" zoomScalePageLayoutView="70" workbookViewId="0">
      <selection activeCell="G57" sqref="G57:I57"/>
    </sheetView>
  </sheetViews>
  <sheetFormatPr defaultColWidth="12.7109375" defaultRowHeight="12.75"/>
  <cols>
    <col min="1" max="1" width="9.140625" style="853" hidden="1" customWidth="1"/>
    <col min="2" max="2" width="100.7109375" style="217" customWidth="1"/>
    <col min="3" max="3" width="14.7109375" style="267" customWidth="1"/>
    <col min="4" max="4" width="14.7109375" style="266" customWidth="1"/>
    <col min="5" max="5" width="14.7109375" style="454" customWidth="1"/>
    <col min="6" max="6" width="14.7109375" style="269" customWidth="1"/>
    <col min="7" max="7" width="9.140625" style="861" customWidth="1"/>
    <col min="8" max="8" width="12.85546875" style="861" customWidth="1"/>
    <col min="9" max="11" width="9.140625" style="861" customWidth="1"/>
    <col min="12" max="12" width="9.140625" style="758" customWidth="1"/>
    <col min="13" max="251" width="9.140625" style="265" customWidth="1"/>
    <col min="252" max="252" width="72.7109375" style="265" customWidth="1"/>
    <col min="253" max="253" width="8.7109375" style="265" customWidth="1"/>
    <col min="254" max="254" width="20.7109375" style="265" customWidth="1"/>
    <col min="255" max="255" width="12.7109375" style="265" customWidth="1"/>
    <col min="256" max="256" width="0" style="265" hidden="1" customWidth="1"/>
    <col min="257" max="257" width="12.7109375" style="265"/>
    <col min="258" max="258" width="100.7109375" style="265" customWidth="1"/>
    <col min="259" max="262" width="14.7109375" style="265" customWidth="1"/>
    <col min="263" max="507" width="9.140625" style="265" customWidth="1"/>
    <col min="508" max="508" width="72.7109375" style="265" customWidth="1"/>
    <col min="509" max="509" width="8.7109375" style="265" customWidth="1"/>
    <col min="510" max="510" width="20.7109375" style="265" customWidth="1"/>
    <col min="511" max="511" width="12.7109375" style="265" customWidth="1"/>
    <col min="512" max="512" width="0" style="265" hidden="1" customWidth="1"/>
    <col min="513" max="513" width="12.7109375" style="265"/>
    <col min="514" max="514" width="100.7109375" style="265" customWidth="1"/>
    <col min="515" max="518" width="14.7109375" style="265" customWidth="1"/>
    <col min="519" max="763" width="9.140625" style="265" customWidth="1"/>
    <col min="764" max="764" width="72.7109375" style="265" customWidth="1"/>
    <col min="765" max="765" width="8.7109375" style="265" customWidth="1"/>
    <col min="766" max="766" width="20.7109375" style="265" customWidth="1"/>
    <col min="767" max="767" width="12.7109375" style="265" customWidth="1"/>
    <col min="768" max="768" width="0" style="265" hidden="1" customWidth="1"/>
    <col min="769" max="769" width="12.7109375" style="265"/>
    <col min="770" max="770" width="100.7109375" style="265" customWidth="1"/>
    <col min="771" max="774" width="14.7109375" style="265" customWidth="1"/>
    <col min="775" max="1019" width="9.140625" style="265" customWidth="1"/>
    <col min="1020" max="1020" width="72.7109375" style="265" customWidth="1"/>
    <col min="1021" max="1021" width="8.7109375" style="265" customWidth="1"/>
    <col min="1022" max="1022" width="20.7109375" style="265" customWidth="1"/>
    <col min="1023" max="1023" width="12.7109375" style="265" customWidth="1"/>
    <col min="1024" max="1024" width="0" style="265" hidden="1" customWidth="1"/>
    <col min="1025" max="1025" width="12.7109375" style="265"/>
    <col min="1026" max="1026" width="100.7109375" style="265" customWidth="1"/>
    <col min="1027" max="1030" width="14.7109375" style="265" customWidth="1"/>
    <col min="1031" max="1275" width="9.140625" style="265" customWidth="1"/>
    <col min="1276" max="1276" width="72.7109375" style="265" customWidth="1"/>
    <col min="1277" max="1277" width="8.7109375" style="265" customWidth="1"/>
    <col min="1278" max="1278" width="20.7109375" style="265" customWidth="1"/>
    <col min="1279" max="1279" width="12.7109375" style="265" customWidth="1"/>
    <col min="1280" max="1280" width="0" style="265" hidden="1" customWidth="1"/>
    <col min="1281" max="1281" width="12.7109375" style="265"/>
    <col min="1282" max="1282" width="100.7109375" style="265" customWidth="1"/>
    <col min="1283" max="1286" width="14.7109375" style="265" customWidth="1"/>
    <col min="1287" max="1531" width="9.140625" style="265" customWidth="1"/>
    <col min="1532" max="1532" width="72.7109375" style="265" customWidth="1"/>
    <col min="1533" max="1533" width="8.7109375" style="265" customWidth="1"/>
    <col min="1534" max="1534" width="20.7109375" style="265" customWidth="1"/>
    <col min="1535" max="1535" width="12.7109375" style="265" customWidth="1"/>
    <col min="1536" max="1536" width="0" style="265" hidden="1" customWidth="1"/>
    <col min="1537" max="1537" width="12.7109375" style="265"/>
    <col min="1538" max="1538" width="100.7109375" style="265" customWidth="1"/>
    <col min="1539" max="1542" width="14.7109375" style="265" customWidth="1"/>
    <col min="1543" max="1787" width="9.140625" style="265" customWidth="1"/>
    <col min="1788" max="1788" width="72.7109375" style="265" customWidth="1"/>
    <col min="1789" max="1789" width="8.7109375" style="265" customWidth="1"/>
    <col min="1790" max="1790" width="20.7109375" style="265" customWidth="1"/>
    <col min="1791" max="1791" width="12.7109375" style="265" customWidth="1"/>
    <col min="1792" max="1792" width="0" style="265" hidden="1" customWidth="1"/>
    <col min="1793" max="1793" width="12.7109375" style="265"/>
    <col min="1794" max="1794" width="100.7109375" style="265" customWidth="1"/>
    <col min="1795" max="1798" width="14.7109375" style="265" customWidth="1"/>
    <col min="1799" max="2043" width="9.140625" style="265" customWidth="1"/>
    <col min="2044" max="2044" width="72.7109375" style="265" customWidth="1"/>
    <col min="2045" max="2045" width="8.7109375" style="265" customWidth="1"/>
    <col min="2046" max="2046" width="20.7109375" style="265" customWidth="1"/>
    <col min="2047" max="2047" width="12.7109375" style="265" customWidth="1"/>
    <col min="2048" max="2048" width="0" style="265" hidden="1" customWidth="1"/>
    <col min="2049" max="2049" width="12.7109375" style="265"/>
    <col min="2050" max="2050" width="100.7109375" style="265" customWidth="1"/>
    <col min="2051" max="2054" width="14.7109375" style="265" customWidth="1"/>
    <col min="2055" max="2299" width="9.140625" style="265" customWidth="1"/>
    <col min="2300" max="2300" width="72.7109375" style="265" customWidth="1"/>
    <col min="2301" max="2301" width="8.7109375" style="265" customWidth="1"/>
    <col min="2302" max="2302" width="20.7109375" style="265" customWidth="1"/>
    <col min="2303" max="2303" width="12.7109375" style="265" customWidth="1"/>
    <col min="2304" max="2304" width="0" style="265" hidden="1" customWidth="1"/>
    <col min="2305" max="2305" width="12.7109375" style="265"/>
    <col min="2306" max="2306" width="100.7109375" style="265" customWidth="1"/>
    <col min="2307" max="2310" width="14.7109375" style="265" customWidth="1"/>
    <col min="2311" max="2555" width="9.140625" style="265" customWidth="1"/>
    <col min="2556" max="2556" width="72.7109375" style="265" customWidth="1"/>
    <col min="2557" max="2557" width="8.7109375" style="265" customWidth="1"/>
    <col min="2558" max="2558" width="20.7109375" style="265" customWidth="1"/>
    <col min="2559" max="2559" width="12.7109375" style="265" customWidth="1"/>
    <col min="2560" max="2560" width="0" style="265" hidden="1" customWidth="1"/>
    <col min="2561" max="2561" width="12.7109375" style="265"/>
    <col min="2562" max="2562" width="100.7109375" style="265" customWidth="1"/>
    <col min="2563" max="2566" width="14.7109375" style="265" customWidth="1"/>
    <col min="2567" max="2811" width="9.140625" style="265" customWidth="1"/>
    <col min="2812" max="2812" width="72.7109375" style="265" customWidth="1"/>
    <col min="2813" max="2813" width="8.7109375" style="265" customWidth="1"/>
    <col min="2814" max="2814" width="20.7109375" style="265" customWidth="1"/>
    <col min="2815" max="2815" width="12.7109375" style="265" customWidth="1"/>
    <col min="2816" max="2816" width="0" style="265" hidden="1" customWidth="1"/>
    <col min="2817" max="2817" width="12.7109375" style="265"/>
    <col min="2818" max="2818" width="100.7109375" style="265" customWidth="1"/>
    <col min="2819" max="2822" width="14.7109375" style="265" customWidth="1"/>
    <col min="2823" max="3067" width="9.140625" style="265" customWidth="1"/>
    <col min="3068" max="3068" width="72.7109375" style="265" customWidth="1"/>
    <col min="3069" max="3069" width="8.7109375" style="265" customWidth="1"/>
    <col min="3070" max="3070" width="20.7109375" style="265" customWidth="1"/>
    <col min="3071" max="3071" width="12.7109375" style="265" customWidth="1"/>
    <col min="3072" max="3072" width="0" style="265" hidden="1" customWidth="1"/>
    <col min="3073" max="3073" width="12.7109375" style="265"/>
    <col min="3074" max="3074" width="100.7109375" style="265" customWidth="1"/>
    <col min="3075" max="3078" width="14.7109375" style="265" customWidth="1"/>
    <col min="3079" max="3323" width="9.140625" style="265" customWidth="1"/>
    <col min="3324" max="3324" width="72.7109375" style="265" customWidth="1"/>
    <col min="3325" max="3325" width="8.7109375" style="265" customWidth="1"/>
    <col min="3326" max="3326" width="20.7109375" style="265" customWidth="1"/>
    <col min="3327" max="3327" width="12.7109375" style="265" customWidth="1"/>
    <col min="3328" max="3328" width="0" style="265" hidden="1" customWidth="1"/>
    <col min="3329" max="3329" width="12.7109375" style="265"/>
    <col min="3330" max="3330" width="100.7109375" style="265" customWidth="1"/>
    <col min="3331" max="3334" width="14.7109375" style="265" customWidth="1"/>
    <col min="3335" max="3579" width="9.140625" style="265" customWidth="1"/>
    <col min="3580" max="3580" width="72.7109375" style="265" customWidth="1"/>
    <col min="3581" max="3581" width="8.7109375" style="265" customWidth="1"/>
    <col min="3582" max="3582" width="20.7109375" style="265" customWidth="1"/>
    <col min="3583" max="3583" width="12.7109375" style="265" customWidth="1"/>
    <col min="3584" max="3584" width="0" style="265" hidden="1" customWidth="1"/>
    <col min="3585" max="3585" width="12.7109375" style="265"/>
    <col min="3586" max="3586" width="100.7109375" style="265" customWidth="1"/>
    <col min="3587" max="3590" width="14.7109375" style="265" customWidth="1"/>
    <col min="3591" max="3835" width="9.140625" style="265" customWidth="1"/>
    <col min="3836" max="3836" width="72.7109375" style="265" customWidth="1"/>
    <col min="3837" max="3837" width="8.7109375" style="265" customWidth="1"/>
    <col min="3838" max="3838" width="20.7109375" style="265" customWidth="1"/>
    <col min="3839" max="3839" width="12.7109375" style="265" customWidth="1"/>
    <col min="3840" max="3840" width="0" style="265" hidden="1" customWidth="1"/>
    <col min="3841" max="3841" width="12.7109375" style="265"/>
    <col min="3842" max="3842" width="100.7109375" style="265" customWidth="1"/>
    <col min="3843" max="3846" width="14.7109375" style="265" customWidth="1"/>
    <col min="3847" max="4091" width="9.140625" style="265" customWidth="1"/>
    <col min="4092" max="4092" width="72.7109375" style="265" customWidth="1"/>
    <col min="4093" max="4093" width="8.7109375" style="265" customWidth="1"/>
    <col min="4094" max="4094" width="20.7109375" style="265" customWidth="1"/>
    <col min="4095" max="4095" width="12.7109375" style="265" customWidth="1"/>
    <col min="4096" max="4096" width="0" style="265" hidden="1" customWidth="1"/>
    <col min="4097" max="4097" width="12.7109375" style="265"/>
    <col min="4098" max="4098" width="100.7109375" style="265" customWidth="1"/>
    <col min="4099" max="4102" width="14.7109375" style="265" customWidth="1"/>
    <col min="4103" max="4347" width="9.140625" style="265" customWidth="1"/>
    <col min="4348" max="4348" width="72.7109375" style="265" customWidth="1"/>
    <col min="4349" max="4349" width="8.7109375" style="265" customWidth="1"/>
    <col min="4350" max="4350" width="20.7109375" style="265" customWidth="1"/>
    <col min="4351" max="4351" width="12.7109375" style="265" customWidth="1"/>
    <col min="4352" max="4352" width="0" style="265" hidden="1" customWidth="1"/>
    <col min="4353" max="4353" width="12.7109375" style="265"/>
    <col min="4354" max="4354" width="100.7109375" style="265" customWidth="1"/>
    <col min="4355" max="4358" width="14.7109375" style="265" customWidth="1"/>
    <col min="4359" max="4603" width="9.140625" style="265" customWidth="1"/>
    <col min="4604" max="4604" width="72.7109375" style="265" customWidth="1"/>
    <col min="4605" max="4605" width="8.7109375" style="265" customWidth="1"/>
    <col min="4606" max="4606" width="20.7109375" style="265" customWidth="1"/>
    <col min="4607" max="4607" width="12.7109375" style="265" customWidth="1"/>
    <col min="4608" max="4608" width="0" style="265" hidden="1" customWidth="1"/>
    <col min="4609" max="4609" width="12.7109375" style="265"/>
    <col min="4610" max="4610" width="100.7109375" style="265" customWidth="1"/>
    <col min="4611" max="4614" width="14.7109375" style="265" customWidth="1"/>
    <col min="4615" max="4859" width="9.140625" style="265" customWidth="1"/>
    <col min="4860" max="4860" width="72.7109375" style="265" customWidth="1"/>
    <col min="4861" max="4861" width="8.7109375" style="265" customWidth="1"/>
    <col min="4862" max="4862" width="20.7109375" style="265" customWidth="1"/>
    <col min="4863" max="4863" width="12.7109375" style="265" customWidth="1"/>
    <col min="4864" max="4864" width="0" style="265" hidden="1" customWidth="1"/>
    <col min="4865" max="4865" width="12.7109375" style="265"/>
    <col min="4866" max="4866" width="100.7109375" style="265" customWidth="1"/>
    <col min="4867" max="4870" width="14.7109375" style="265" customWidth="1"/>
    <col min="4871" max="5115" width="9.140625" style="265" customWidth="1"/>
    <col min="5116" max="5116" width="72.7109375" style="265" customWidth="1"/>
    <col min="5117" max="5117" width="8.7109375" style="265" customWidth="1"/>
    <col min="5118" max="5118" width="20.7109375" style="265" customWidth="1"/>
    <col min="5119" max="5119" width="12.7109375" style="265" customWidth="1"/>
    <col min="5120" max="5120" width="0" style="265" hidden="1" customWidth="1"/>
    <col min="5121" max="5121" width="12.7109375" style="265"/>
    <col min="5122" max="5122" width="100.7109375" style="265" customWidth="1"/>
    <col min="5123" max="5126" width="14.7109375" style="265" customWidth="1"/>
    <col min="5127" max="5371" width="9.140625" style="265" customWidth="1"/>
    <col min="5372" max="5372" width="72.7109375" style="265" customWidth="1"/>
    <col min="5373" max="5373" width="8.7109375" style="265" customWidth="1"/>
    <col min="5374" max="5374" width="20.7109375" style="265" customWidth="1"/>
    <col min="5375" max="5375" width="12.7109375" style="265" customWidth="1"/>
    <col min="5376" max="5376" width="0" style="265" hidden="1" customWidth="1"/>
    <col min="5377" max="5377" width="12.7109375" style="265"/>
    <col min="5378" max="5378" width="100.7109375" style="265" customWidth="1"/>
    <col min="5379" max="5382" width="14.7109375" style="265" customWidth="1"/>
    <col min="5383" max="5627" width="9.140625" style="265" customWidth="1"/>
    <col min="5628" max="5628" width="72.7109375" style="265" customWidth="1"/>
    <col min="5629" max="5629" width="8.7109375" style="265" customWidth="1"/>
    <col min="5630" max="5630" width="20.7109375" style="265" customWidth="1"/>
    <col min="5631" max="5631" width="12.7109375" style="265" customWidth="1"/>
    <col min="5632" max="5632" width="0" style="265" hidden="1" customWidth="1"/>
    <col min="5633" max="5633" width="12.7109375" style="265"/>
    <col min="5634" max="5634" width="100.7109375" style="265" customWidth="1"/>
    <col min="5635" max="5638" width="14.7109375" style="265" customWidth="1"/>
    <col min="5639" max="5883" width="9.140625" style="265" customWidth="1"/>
    <col min="5884" max="5884" width="72.7109375" style="265" customWidth="1"/>
    <col min="5885" max="5885" width="8.7109375" style="265" customWidth="1"/>
    <col min="5886" max="5886" width="20.7109375" style="265" customWidth="1"/>
    <col min="5887" max="5887" width="12.7109375" style="265" customWidth="1"/>
    <col min="5888" max="5888" width="0" style="265" hidden="1" customWidth="1"/>
    <col min="5889" max="5889" width="12.7109375" style="265"/>
    <col min="5890" max="5890" width="100.7109375" style="265" customWidth="1"/>
    <col min="5891" max="5894" width="14.7109375" style="265" customWidth="1"/>
    <col min="5895" max="6139" width="9.140625" style="265" customWidth="1"/>
    <col min="6140" max="6140" width="72.7109375" style="265" customWidth="1"/>
    <col min="6141" max="6141" width="8.7109375" style="265" customWidth="1"/>
    <col min="6142" max="6142" width="20.7109375" style="265" customWidth="1"/>
    <col min="6143" max="6143" width="12.7109375" style="265" customWidth="1"/>
    <col min="6144" max="6144" width="0" style="265" hidden="1" customWidth="1"/>
    <col min="6145" max="6145" width="12.7109375" style="265"/>
    <col min="6146" max="6146" width="100.7109375" style="265" customWidth="1"/>
    <col min="6147" max="6150" width="14.7109375" style="265" customWidth="1"/>
    <col min="6151" max="6395" width="9.140625" style="265" customWidth="1"/>
    <col min="6396" max="6396" width="72.7109375" style="265" customWidth="1"/>
    <col min="6397" max="6397" width="8.7109375" style="265" customWidth="1"/>
    <col min="6398" max="6398" width="20.7109375" style="265" customWidth="1"/>
    <col min="6399" max="6399" width="12.7109375" style="265" customWidth="1"/>
    <col min="6400" max="6400" width="0" style="265" hidden="1" customWidth="1"/>
    <col min="6401" max="6401" width="12.7109375" style="265"/>
    <col min="6402" max="6402" width="100.7109375" style="265" customWidth="1"/>
    <col min="6403" max="6406" width="14.7109375" style="265" customWidth="1"/>
    <col min="6407" max="6651" width="9.140625" style="265" customWidth="1"/>
    <col min="6652" max="6652" width="72.7109375" style="265" customWidth="1"/>
    <col min="6653" max="6653" width="8.7109375" style="265" customWidth="1"/>
    <col min="6654" max="6654" width="20.7109375" style="265" customWidth="1"/>
    <col min="6655" max="6655" width="12.7109375" style="265" customWidth="1"/>
    <col min="6656" max="6656" width="0" style="265" hidden="1" customWidth="1"/>
    <col min="6657" max="6657" width="12.7109375" style="265"/>
    <col min="6658" max="6658" width="100.7109375" style="265" customWidth="1"/>
    <col min="6659" max="6662" width="14.7109375" style="265" customWidth="1"/>
    <col min="6663" max="6907" width="9.140625" style="265" customWidth="1"/>
    <col min="6908" max="6908" width="72.7109375" style="265" customWidth="1"/>
    <col min="6909" max="6909" width="8.7109375" style="265" customWidth="1"/>
    <col min="6910" max="6910" width="20.7109375" style="265" customWidth="1"/>
    <col min="6911" max="6911" width="12.7109375" style="265" customWidth="1"/>
    <col min="6912" max="6912" width="0" style="265" hidden="1" customWidth="1"/>
    <col min="6913" max="6913" width="12.7109375" style="265"/>
    <col min="6914" max="6914" width="100.7109375" style="265" customWidth="1"/>
    <col min="6915" max="6918" width="14.7109375" style="265" customWidth="1"/>
    <col min="6919" max="7163" width="9.140625" style="265" customWidth="1"/>
    <col min="7164" max="7164" width="72.7109375" style="265" customWidth="1"/>
    <col min="7165" max="7165" width="8.7109375" style="265" customWidth="1"/>
    <col min="7166" max="7166" width="20.7109375" style="265" customWidth="1"/>
    <col min="7167" max="7167" width="12.7109375" style="265" customWidth="1"/>
    <col min="7168" max="7168" width="0" style="265" hidden="1" customWidth="1"/>
    <col min="7169" max="7169" width="12.7109375" style="265"/>
    <col min="7170" max="7170" width="100.7109375" style="265" customWidth="1"/>
    <col min="7171" max="7174" width="14.7109375" style="265" customWidth="1"/>
    <col min="7175" max="7419" width="9.140625" style="265" customWidth="1"/>
    <col min="7420" max="7420" width="72.7109375" style="265" customWidth="1"/>
    <col min="7421" max="7421" width="8.7109375" style="265" customWidth="1"/>
    <col min="7422" max="7422" width="20.7109375" style="265" customWidth="1"/>
    <col min="7423" max="7423" width="12.7109375" style="265" customWidth="1"/>
    <col min="7424" max="7424" width="0" style="265" hidden="1" customWidth="1"/>
    <col min="7425" max="7425" width="12.7109375" style="265"/>
    <col min="7426" max="7426" width="100.7109375" style="265" customWidth="1"/>
    <col min="7427" max="7430" width="14.7109375" style="265" customWidth="1"/>
    <col min="7431" max="7675" width="9.140625" style="265" customWidth="1"/>
    <col min="7676" max="7676" width="72.7109375" style="265" customWidth="1"/>
    <col min="7677" max="7677" width="8.7109375" style="265" customWidth="1"/>
    <col min="7678" max="7678" width="20.7109375" style="265" customWidth="1"/>
    <col min="7679" max="7679" width="12.7109375" style="265" customWidth="1"/>
    <col min="7680" max="7680" width="0" style="265" hidden="1" customWidth="1"/>
    <col min="7681" max="7681" width="12.7109375" style="265"/>
    <col min="7682" max="7682" width="100.7109375" style="265" customWidth="1"/>
    <col min="7683" max="7686" width="14.7109375" style="265" customWidth="1"/>
    <col min="7687" max="7931" width="9.140625" style="265" customWidth="1"/>
    <col min="7932" max="7932" width="72.7109375" style="265" customWidth="1"/>
    <col min="7933" max="7933" width="8.7109375" style="265" customWidth="1"/>
    <col min="7934" max="7934" width="20.7109375" style="265" customWidth="1"/>
    <col min="7935" max="7935" width="12.7109375" style="265" customWidth="1"/>
    <col min="7936" max="7936" width="0" style="265" hidden="1" customWidth="1"/>
    <col min="7937" max="7937" width="12.7109375" style="265"/>
    <col min="7938" max="7938" width="100.7109375" style="265" customWidth="1"/>
    <col min="7939" max="7942" width="14.7109375" style="265" customWidth="1"/>
    <col min="7943" max="8187" width="9.140625" style="265" customWidth="1"/>
    <col min="8188" max="8188" width="72.7109375" style="265" customWidth="1"/>
    <col min="8189" max="8189" width="8.7109375" style="265" customWidth="1"/>
    <col min="8190" max="8190" width="20.7109375" style="265" customWidth="1"/>
    <col min="8191" max="8191" width="12.7109375" style="265" customWidth="1"/>
    <col min="8192" max="8192" width="0" style="265" hidden="1" customWidth="1"/>
    <col min="8193" max="8193" width="12.7109375" style="265"/>
    <col min="8194" max="8194" width="100.7109375" style="265" customWidth="1"/>
    <col min="8195" max="8198" width="14.7109375" style="265" customWidth="1"/>
    <col min="8199" max="8443" width="9.140625" style="265" customWidth="1"/>
    <col min="8444" max="8444" width="72.7109375" style="265" customWidth="1"/>
    <col min="8445" max="8445" width="8.7109375" style="265" customWidth="1"/>
    <col min="8446" max="8446" width="20.7109375" style="265" customWidth="1"/>
    <col min="8447" max="8447" width="12.7109375" style="265" customWidth="1"/>
    <col min="8448" max="8448" width="0" style="265" hidden="1" customWidth="1"/>
    <col min="8449" max="8449" width="12.7109375" style="265"/>
    <col min="8450" max="8450" width="100.7109375" style="265" customWidth="1"/>
    <col min="8451" max="8454" width="14.7109375" style="265" customWidth="1"/>
    <col min="8455" max="8699" width="9.140625" style="265" customWidth="1"/>
    <col min="8700" max="8700" width="72.7109375" style="265" customWidth="1"/>
    <col min="8701" max="8701" width="8.7109375" style="265" customWidth="1"/>
    <col min="8702" max="8702" width="20.7109375" style="265" customWidth="1"/>
    <col min="8703" max="8703" width="12.7109375" style="265" customWidth="1"/>
    <col min="8704" max="8704" width="0" style="265" hidden="1" customWidth="1"/>
    <col min="8705" max="8705" width="12.7109375" style="265"/>
    <col min="8706" max="8706" width="100.7109375" style="265" customWidth="1"/>
    <col min="8707" max="8710" width="14.7109375" style="265" customWidth="1"/>
    <col min="8711" max="8955" width="9.140625" style="265" customWidth="1"/>
    <col min="8956" max="8956" width="72.7109375" style="265" customWidth="1"/>
    <col min="8957" max="8957" width="8.7109375" style="265" customWidth="1"/>
    <col min="8958" max="8958" width="20.7109375" style="265" customWidth="1"/>
    <col min="8959" max="8959" width="12.7109375" style="265" customWidth="1"/>
    <col min="8960" max="8960" width="0" style="265" hidden="1" customWidth="1"/>
    <col min="8961" max="8961" width="12.7109375" style="265"/>
    <col min="8962" max="8962" width="100.7109375" style="265" customWidth="1"/>
    <col min="8963" max="8966" width="14.7109375" style="265" customWidth="1"/>
    <col min="8967" max="9211" width="9.140625" style="265" customWidth="1"/>
    <col min="9212" max="9212" width="72.7109375" style="265" customWidth="1"/>
    <col min="9213" max="9213" width="8.7109375" style="265" customWidth="1"/>
    <col min="9214" max="9214" width="20.7109375" style="265" customWidth="1"/>
    <col min="9215" max="9215" width="12.7109375" style="265" customWidth="1"/>
    <col min="9216" max="9216" width="0" style="265" hidden="1" customWidth="1"/>
    <col min="9217" max="9217" width="12.7109375" style="265"/>
    <col min="9218" max="9218" width="100.7109375" style="265" customWidth="1"/>
    <col min="9219" max="9222" width="14.7109375" style="265" customWidth="1"/>
    <col min="9223" max="9467" width="9.140625" style="265" customWidth="1"/>
    <col min="9468" max="9468" width="72.7109375" style="265" customWidth="1"/>
    <col min="9469" max="9469" width="8.7109375" style="265" customWidth="1"/>
    <col min="9470" max="9470" width="20.7109375" style="265" customWidth="1"/>
    <col min="9471" max="9471" width="12.7109375" style="265" customWidth="1"/>
    <col min="9472" max="9472" width="0" style="265" hidden="1" customWidth="1"/>
    <col min="9473" max="9473" width="12.7109375" style="265"/>
    <col min="9474" max="9474" width="100.7109375" style="265" customWidth="1"/>
    <col min="9475" max="9478" width="14.7109375" style="265" customWidth="1"/>
    <col min="9479" max="9723" width="9.140625" style="265" customWidth="1"/>
    <col min="9724" max="9724" width="72.7109375" style="265" customWidth="1"/>
    <col min="9725" max="9725" width="8.7109375" style="265" customWidth="1"/>
    <col min="9726" max="9726" width="20.7109375" style="265" customWidth="1"/>
    <col min="9727" max="9727" width="12.7109375" style="265" customWidth="1"/>
    <col min="9728" max="9728" width="0" style="265" hidden="1" customWidth="1"/>
    <col min="9729" max="9729" width="12.7109375" style="265"/>
    <col min="9730" max="9730" width="100.7109375" style="265" customWidth="1"/>
    <col min="9731" max="9734" width="14.7109375" style="265" customWidth="1"/>
    <col min="9735" max="9979" width="9.140625" style="265" customWidth="1"/>
    <col min="9980" max="9980" width="72.7109375" style="265" customWidth="1"/>
    <col min="9981" max="9981" width="8.7109375" style="265" customWidth="1"/>
    <col min="9982" max="9982" width="20.7109375" style="265" customWidth="1"/>
    <col min="9983" max="9983" width="12.7109375" style="265" customWidth="1"/>
    <col min="9984" max="9984" width="0" style="265" hidden="1" customWidth="1"/>
    <col min="9985" max="9985" width="12.7109375" style="265"/>
    <col min="9986" max="9986" width="100.7109375" style="265" customWidth="1"/>
    <col min="9987" max="9990" width="14.7109375" style="265" customWidth="1"/>
    <col min="9991" max="10235" width="9.140625" style="265" customWidth="1"/>
    <col min="10236" max="10236" width="72.7109375" style="265" customWidth="1"/>
    <col min="10237" max="10237" width="8.7109375" style="265" customWidth="1"/>
    <col min="10238" max="10238" width="20.7109375" style="265" customWidth="1"/>
    <col min="10239" max="10239" width="12.7109375" style="265" customWidth="1"/>
    <col min="10240" max="10240" width="0" style="265" hidden="1" customWidth="1"/>
    <col min="10241" max="10241" width="12.7109375" style="265"/>
    <col min="10242" max="10242" width="100.7109375" style="265" customWidth="1"/>
    <col min="10243" max="10246" width="14.7109375" style="265" customWidth="1"/>
    <col min="10247" max="10491" width="9.140625" style="265" customWidth="1"/>
    <col min="10492" max="10492" width="72.7109375" style="265" customWidth="1"/>
    <col min="10493" max="10493" width="8.7109375" style="265" customWidth="1"/>
    <col min="10494" max="10494" width="20.7109375" style="265" customWidth="1"/>
    <col min="10495" max="10495" width="12.7109375" style="265" customWidth="1"/>
    <col min="10496" max="10496" width="0" style="265" hidden="1" customWidth="1"/>
    <col min="10497" max="10497" width="12.7109375" style="265"/>
    <col min="10498" max="10498" width="100.7109375" style="265" customWidth="1"/>
    <col min="10499" max="10502" width="14.7109375" style="265" customWidth="1"/>
    <col min="10503" max="10747" width="9.140625" style="265" customWidth="1"/>
    <col min="10748" max="10748" width="72.7109375" style="265" customWidth="1"/>
    <col min="10749" max="10749" width="8.7109375" style="265" customWidth="1"/>
    <col min="10750" max="10750" width="20.7109375" style="265" customWidth="1"/>
    <col min="10751" max="10751" width="12.7109375" style="265" customWidth="1"/>
    <col min="10752" max="10752" width="0" style="265" hidden="1" customWidth="1"/>
    <col min="10753" max="10753" width="12.7109375" style="265"/>
    <col min="10754" max="10754" width="100.7109375" style="265" customWidth="1"/>
    <col min="10755" max="10758" width="14.7109375" style="265" customWidth="1"/>
    <col min="10759" max="11003" width="9.140625" style="265" customWidth="1"/>
    <col min="11004" max="11004" width="72.7109375" style="265" customWidth="1"/>
    <col min="11005" max="11005" width="8.7109375" style="265" customWidth="1"/>
    <col min="11006" max="11006" width="20.7109375" style="265" customWidth="1"/>
    <col min="11007" max="11007" width="12.7109375" style="265" customWidth="1"/>
    <col min="11008" max="11008" width="0" style="265" hidden="1" customWidth="1"/>
    <col min="11009" max="11009" width="12.7109375" style="265"/>
    <col min="11010" max="11010" width="100.7109375" style="265" customWidth="1"/>
    <col min="11011" max="11014" width="14.7109375" style="265" customWidth="1"/>
    <col min="11015" max="11259" width="9.140625" style="265" customWidth="1"/>
    <col min="11260" max="11260" width="72.7109375" style="265" customWidth="1"/>
    <col min="11261" max="11261" width="8.7109375" style="265" customWidth="1"/>
    <col min="11262" max="11262" width="20.7109375" style="265" customWidth="1"/>
    <col min="11263" max="11263" width="12.7109375" style="265" customWidth="1"/>
    <col min="11264" max="11264" width="0" style="265" hidden="1" customWidth="1"/>
    <col min="11265" max="11265" width="12.7109375" style="265"/>
    <col min="11266" max="11266" width="100.7109375" style="265" customWidth="1"/>
    <col min="11267" max="11270" width="14.7109375" style="265" customWidth="1"/>
    <col min="11271" max="11515" width="9.140625" style="265" customWidth="1"/>
    <col min="11516" max="11516" width="72.7109375" style="265" customWidth="1"/>
    <col min="11517" max="11517" width="8.7109375" style="265" customWidth="1"/>
    <col min="11518" max="11518" width="20.7109375" style="265" customWidth="1"/>
    <col min="11519" max="11519" width="12.7109375" style="265" customWidth="1"/>
    <col min="11520" max="11520" width="0" style="265" hidden="1" customWidth="1"/>
    <col min="11521" max="11521" width="12.7109375" style="265"/>
    <col min="11522" max="11522" width="100.7109375" style="265" customWidth="1"/>
    <col min="11523" max="11526" width="14.7109375" style="265" customWidth="1"/>
    <col min="11527" max="11771" width="9.140625" style="265" customWidth="1"/>
    <col min="11772" max="11772" width="72.7109375" style="265" customWidth="1"/>
    <col min="11773" max="11773" width="8.7109375" style="265" customWidth="1"/>
    <col min="11774" max="11774" width="20.7109375" style="265" customWidth="1"/>
    <col min="11775" max="11775" width="12.7109375" style="265" customWidth="1"/>
    <col min="11776" max="11776" width="0" style="265" hidden="1" customWidth="1"/>
    <col min="11777" max="11777" width="12.7109375" style="265"/>
    <col min="11778" max="11778" width="100.7109375" style="265" customWidth="1"/>
    <col min="11779" max="11782" width="14.7109375" style="265" customWidth="1"/>
    <col min="11783" max="12027" width="9.140625" style="265" customWidth="1"/>
    <col min="12028" max="12028" width="72.7109375" style="265" customWidth="1"/>
    <col min="12029" max="12029" width="8.7109375" style="265" customWidth="1"/>
    <col min="12030" max="12030" width="20.7109375" style="265" customWidth="1"/>
    <col min="12031" max="12031" width="12.7109375" style="265" customWidth="1"/>
    <col min="12032" max="12032" width="0" style="265" hidden="1" customWidth="1"/>
    <col min="12033" max="12033" width="12.7109375" style="265"/>
    <col min="12034" max="12034" width="100.7109375" style="265" customWidth="1"/>
    <col min="12035" max="12038" width="14.7109375" style="265" customWidth="1"/>
    <col min="12039" max="12283" width="9.140625" style="265" customWidth="1"/>
    <col min="12284" max="12284" width="72.7109375" style="265" customWidth="1"/>
    <col min="12285" max="12285" width="8.7109375" style="265" customWidth="1"/>
    <col min="12286" max="12286" width="20.7109375" style="265" customWidth="1"/>
    <col min="12287" max="12287" width="12.7109375" style="265" customWidth="1"/>
    <col min="12288" max="12288" width="0" style="265" hidden="1" customWidth="1"/>
    <col min="12289" max="12289" width="12.7109375" style="265"/>
    <col min="12290" max="12290" width="100.7109375" style="265" customWidth="1"/>
    <col min="12291" max="12294" width="14.7109375" style="265" customWidth="1"/>
    <col min="12295" max="12539" width="9.140625" style="265" customWidth="1"/>
    <col min="12540" max="12540" width="72.7109375" style="265" customWidth="1"/>
    <col min="12541" max="12541" width="8.7109375" style="265" customWidth="1"/>
    <col min="12542" max="12542" width="20.7109375" style="265" customWidth="1"/>
    <col min="12543" max="12543" width="12.7109375" style="265" customWidth="1"/>
    <col min="12544" max="12544" width="0" style="265" hidden="1" customWidth="1"/>
    <col min="12545" max="12545" width="12.7109375" style="265"/>
    <col min="12546" max="12546" width="100.7109375" style="265" customWidth="1"/>
    <col min="12547" max="12550" width="14.7109375" style="265" customWidth="1"/>
    <col min="12551" max="12795" width="9.140625" style="265" customWidth="1"/>
    <col min="12796" max="12796" width="72.7109375" style="265" customWidth="1"/>
    <col min="12797" max="12797" width="8.7109375" style="265" customWidth="1"/>
    <col min="12798" max="12798" width="20.7109375" style="265" customWidth="1"/>
    <col min="12799" max="12799" width="12.7109375" style="265" customWidth="1"/>
    <col min="12800" max="12800" width="0" style="265" hidden="1" customWidth="1"/>
    <col min="12801" max="12801" width="12.7109375" style="265"/>
    <col min="12802" max="12802" width="100.7109375" style="265" customWidth="1"/>
    <col min="12803" max="12806" width="14.7109375" style="265" customWidth="1"/>
    <col min="12807" max="13051" width="9.140625" style="265" customWidth="1"/>
    <col min="13052" max="13052" width="72.7109375" style="265" customWidth="1"/>
    <col min="13053" max="13053" width="8.7109375" style="265" customWidth="1"/>
    <col min="13054" max="13054" width="20.7109375" style="265" customWidth="1"/>
    <col min="13055" max="13055" width="12.7109375" style="265" customWidth="1"/>
    <col min="13056" max="13056" width="0" style="265" hidden="1" customWidth="1"/>
    <col min="13057" max="13057" width="12.7109375" style="265"/>
    <col min="13058" max="13058" width="100.7109375" style="265" customWidth="1"/>
    <col min="13059" max="13062" width="14.7109375" style="265" customWidth="1"/>
    <col min="13063" max="13307" width="9.140625" style="265" customWidth="1"/>
    <col min="13308" max="13308" width="72.7109375" style="265" customWidth="1"/>
    <col min="13309" max="13309" width="8.7109375" style="265" customWidth="1"/>
    <col min="13310" max="13310" width="20.7109375" style="265" customWidth="1"/>
    <col min="13311" max="13311" width="12.7109375" style="265" customWidth="1"/>
    <col min="13312" max="13312" width="0" style="265" hidden="1" customWidth="1"/>
    <col min="13313" max="13313" width="12.7109375" style="265"/>
    <col min="13314" max="13314" width="100.7109375" style="265" customWidth="1"/>
    <col min="13315" max="13318" width="14.7109375" style="265" customWidth="1"/>
    <col min="13319" max="13563" width="9.140625" style="265" customWidth="1"/>
    <col min="13564" max="13564" width="72.7109375" style="265" customWidth="1"/>
    <col min="13565" max="13565" width="8.7109375" style="265" customWidth="1"/>
    <col min="13566" max="13566" width="20.7109375" style="265" customWidth="1"/>
    <col min="13567" max="13567" width="12.7109375" style="265" customWidth="1"/>
    <col min="13568" max="13568" width="0" style="265" hidden="1" customWidth="1"/>
    <col min="13569" max="13569" width="12.7109375" style="265"/>
    <col min="13570" max="13570" width="100.7109375" style="265" customWidth="1"/>
    <col min="13571" max="13574" width="14.7109375" style="265" customWidth="1"/>
    <col min="13575" max="13819" width="9.140625" style="265" customWidth="1"/>
    <col min="13820" max="13820" width="72.7109375" style="265" customWidth="1"/>
    <col min="13821" max="13821" width="8.7109375" style="265" customWidth="1"/>
    <col min="13822" max="13822" width="20.7109375" style="265" customWidth="1"/>
    <col min="13823" max="13823" width="12.7109375" style="265" customWidth="1"/>
    <col min="13824" max="13824" width="0" style="265" hidden="1" customWidth="1"/>
    <col min="13825" max="13825" width="12.7109375" style="265"/>
    <col min="13826" max="13826" width="100.7109375" style="265" customWidth="1"/>
    <col min="13827" max="13830" width="14.7109375" style="265" customWidth="1"/>
    <col min="13831" max="14075" width="9.140625" style="265" customWidth="1"/>
    <col min="14076" max="14076" width="72.7109375" style="265" customWidth="1"/>
    <col min="14077" max="14077" width="8.7109375" style="265" customWidth="1"/>
    <col min="14078" max="14078" width="20.7109375" style="265" customWidth="1"/>
    <col min="14079" max="14079" width="12.7109375" style="265" customWidth="1"/>
    <col min="14080" max="14080" width="0" style="265" hidden="1" customWidth="1"/>
    <col min="14081" max="14081" width="12.7109375" style="265"/>
    <col min="14082" max="14082" width="100.7109375" style="265" customWidth="1"/>
    <col min="14083" max="14086" width="14.7109375" style="265" customWidth="1"/>
    <col min="14087" max="14331" width="9.140625" style="265" customWidth="1"/>
    <col min="14332" max="14332" width="72.7109375" style="265" customWidth="1"/>
    <col min="14333" max="14333" width="8.7109375" style="265" customWidth="1"/>
    <col min="14334" max="14334" width="20.7109375" style="265" customWidth="1"/>
    <col min="14335" max="14335" width="12.7109375" style="265" customWidth="1"/>
    <col min="14336" max="14336" width="0" style="265" hidden="1" customWidth="1"/>
    <col min="14337" max="14337" width="12.7109375" style="265"/>
    <col min="14338" max="14338" width="100.7109375" style="265" customWidth="1"/>
    <col min="14339" max="14342" width="14.7109375" style="265" customWidth="1"/>
    <col min="14343" max="14587" width="9.140625" style="265" customWidth="1"/>
    <col min="14588" max="14588" width="72.7109375" style="265" customWidth="1"/>
    <col min="14589" max="14589" width="8.7109375" style="265" customWidth="1"/>
    <col min="14590" max="14590" width="20.7109375" style="265" customWidth="1"/>
    <col min="14591" max="14591" width="12.7109375" style="265" customWidth="1"/>
    <col min="14592" max="14592" width="0" style="265" hidden="1" customWidth="1"/>
    <col min="14593" max="14593" width="12.7109375" style="265"/>
    <col min="14594" max="14594" width="100.7109375" style="265" customWidth="1"/>
    <col min="14595" max="14598" width="14.7109375" style="265" customWidth="1"/>
    <col min="14599" max="14843" width="9.140625" style="265" customWidth="1"/>
    <col min="14844" max="14844" width="72.7109375" style="265" customWidth="1"/>
    <col min="14845" max="14845" width="8.7109375" style="265" customWidth="1"/>
    <col min="14846" max="14846" width="20.7109375" style="265" customWidth="1"/>
    <col min="14847" max="14847" width="12.7109375" style="265" customWidth="1"/>
    <col min="14848" max="14848" width="0" style="265" hidden="1" customWidth="1"/>
    <col min="14849" max="14849" width="12.7109375" style="265"/>
    <col min="14850" max="14850" width="100.7109375" style="265" customWidth="1"/>
    <col min="14851" max="14854" width="14.7109375" style="265" customWidth="1"/>
    <col min="14855" max="15099" width="9.140625" style="265" customWidth="1"/>
    <col min="15100" max="15100" width="72.7109375" style="265" customWidth="1"/>
    <col min="15101" max="15101" width="8.7109375" style="265" customWidth="1"/>
    <col min="15102" max="15102" width="20.7109375" style="265" customWidth="1"/>
    <col min="15103" max="15103" width="12.7109375" style="265" customWidth="1"/>
    <col min="15104" max="15104" width="0" style="265" hidden="1" customWidth="1"/>
    <col min="15105" max="15105" width="12.7109375" style="265"/>
    <col min="15106" max="15106" width="100.7109375" style="265" customWidth="1"/>
    <col min="15107" max="15110" width="14.7109375" style="265" customWidth="1"/>
    <col min="15111" max="15355" width="9.140625" style="265" customWidth="1"/>
    <col min="15356" max="15356" width="72.7109375" style="265" customWidth="1"/>
    <col min="15357" max="15357" width="8.7109375" style="265" customWidth="1"/>
    <col min="15358" max="15358" width="20.7109375" style="265" customWidth="1"/>
    <col min="15359" max="15359" width="12.7109375" style="265" customWidth="1"/>
    <col min="15360" max="15360" width="0" style="265" hidden="1" customWidth="1"/>
    <col min="15361" max="15361" width="12.7109375" style="265"/>
    <col min="15362" max="15362" width="100.7109375" style="265" customWidth="1"/>
    <col min="15363" max="15366" width="14.7109375" style="265" customWidth="1"/>
    <col min="15367" max="15611" width="9.140625" style="265" customWidth="1"/>
    <col min="15612" max="15612" width="72.7109375" style="265" customWidth="1"/>
    <col min="15613" max="15613" width="8.7109375" style="265" customWidth="1"/>
    <col min="15614" max="15614" width="20.7109375" style="265" customWidth="1"/>
    <col min="15615" max="15615" width="12.7109375" style="265" customWidth="1"/>
    <col min="15616" max="15616" width="0" style="265" hidden="1" customWidth="1"/>
    <col min="15617" max="15617" width="12.7109375" style="265"/>
    <col min="15618" max="15618" width="100.7109375" style="265" customWidth="1"/>
    <col min="15619" max="15622" width="14.7109375" style="265" customWidth="1"/>
    <col min="15623" max="15867" width="9.140625" style="265" customWidth="1"/>
    <col min="15868" max="15868" width="72.7109375" style="265" customWidth="1"/>
    <col min="15869" max="15869" width="8.7109375" style="265" customWidth="1"/>
    <col min="15870" max="15870" width="20.7109375" style="265" customWidth="1"/>
    <col min="15871" max="15871" width="12.7109375" style="265" customWidth="1"/>
    <col min="15872" max="15872" width="0" style="265" hidden="1" customWidth="1"/>
    <col min="15873" max="15873" width="12.7109375" style="265"/>
    <col min="15874" max="15874" width="100.7109375" style="265" customWidth="1"/>
    <col min="15875" max="15878" width="14.7109375" style="265" customWidth="1"/>
    <col min="15879" max="16123" width="9.140625" style="265" customWidth="1"/>
    <col min="16124" max="16124" width="72.7109375" style="265" customWidth="1"/>
    <col min="16125" max="16125" width="8.7109375" style="265" customWidth="1"/>
    <col min="16126" max="16126" width="20.7109375" style="265" customWidth="1"/>
    <col min="16127" max="16127" width="12.7109375" style="265" customWidth="1"/>
    <col min="16128" max="16128" width="0" style="265" hidden="1" customWidth="1"/>
    <col min="16129" max="16129" width="12.7109375" style="265"/>
    <col min="16130" max="16130" width="100.7109375" style="265" customWidth="1"/>
    <col min="16131" max="16134" width="14.7109375" style="265" customWidth="1"/>
    <col min="16135" max="16379" width="9.140625" style="265" customWidth="1"/>
    <col min="16380" max="16380" width="72.7109375" style="265" customWidth="1"/>
    <col min="16381" max="16381" width="8.7109375" style="265" customWidth="1"/>
    <col min="16382" max="16382" width="20.7109375" style="265" customWidth="1"/>
    <col min="16383" max="16383" width="12.7109375" style="265" customWidth="1"/>
    <col min="16384" max="16384" width="0" style="265" hidden="1" customWidth="1"/>
  </cols>
  <sheetData>
    <row r="1" spans="1:12" s="254" customFormat="1" ht="15.95" customHeight="1">
      <c r="A1" s="852" t="s">
        <v>515</v>
      </c>
      <c r="B1" s="1041" t="s">
        <v>326</v>
      </c>
      <c r="C1" s="1041"/>
      <c r="D1" s="1041"/>
      <c r="E1" s="1041"/>
      <c r="F1" s="1041"/>
      <c r="G1" s="854"/>
      <c r="H1" s="855"/>
      <c r="I1" s="856"/>
      <c r="J1" s="856"/>
      <c r="K1" s="856"/>
      <c r="L1" s="857"/>
    </row>
    <row r="2" spans="1:12" s="254" customFormat="1" ht="15.95" customHeight="1">
      <c r="A2" s="852"/>
      <c r="B2" s="1077" t="s">
        <v>121</v>
      </c>
      <c r="C2" s="1077"/>
      <c r="D2" s="1077"/>
      <c r="E2" s="1077"/>
      <c r="F2" s="1077"/>
      <c r="G2" s="818"/>
      <c r="H2" s="818"/>
      <c r="I2" s="856"/>
      <c r="J2" s="856"/>
      <c r="K2" s="856"/>
      <c r="L2" s="857"/>
    </row>
    <row r="3" spans="1:12" s="254" customFormat="1" ht="15.95" customHeight="1">
      <c r="A3" s="852"/>
      <c r="B3" s="1078" t="s">
        <v>327</v>
      </c>
      <c r="C3" s="1078"/>
      <c r="D3" s="1078"/>
      <c r="E3" s="1078"/>
      <c r="F3" s="1078"/>
      <c r="G3" s="818"/>
      <c r="H3" s="818"/>
      <c r="I3" s="856"/>
      <c r="J3" s="856"/>
      <c r="K3" s="856"/>
      <c r="L3" s="857"/>
    </row>
    <row r="4" spans="1:12" s="254" customFormat="1" ht="15.95" customHeight="1">
      <c r="A4" s="852"/>
      <c r="B4" s="1077" t="s">
        <v>516</v>
      </c>
      <c r="C4" s="1077"/>
      <c r="D4" s="1077"/>
      <c r="E4" s="1077"/>
      <c r="F4" s="1077"/>
      <c r="G4" s="818"/>
      <c r="H4" s="818"/>
      <c r="I4" s="856"/>
      <c r="J4" s="856"/>
      <c r="K4" s="856"/>
      <c r="L4" s="857"/>
    </row>
    <row r="5" spans="1:12" s="254" customFormat="1" ht="15.95" customHeight="1">
      <c r="A5" s="852"/>
      <c r="B5" s="255"/>
      <c r="C5" s="255"/>
      <c r="D5" s="255"/>
      <c r="E5" s="255"/>
      <c r="F5" s="255"/>
      <c r="G5" s="818"/>
      <c r="H5" s="818"/>
      <c r="I5" s="856"/>
      <c r="J5" s="856"/>
      <c r="K5" s="856"/>
      <c r="L5" s="857"/>
    </row>
    <row r="6" spans="1:12" s="215" customFormat="1" ht="14.25" customHeight="1">
      <c r="A6" s="850"/>
      <c r="B6" s="1030" t="s">
        <v>2</v>
      </c>
      <c r="C6" s="256" t="s">
        <v>106</v>
      </c>
      <c r="D6" s="257" t="s">
        <v>122</v>
      </c>
      <c r="E6" s="446" t="s">
        <v>123</v>
      </c>
      <c r="F6" s="258" t="s">
        <v>124</v>
      </c>
      <c r="G6" s="818"/>
      <c r="H6" s="818"/>
      <c r="I6" s="858"/>
      <c r="J6" s="858"/>
      <c r="K6" s="858"/>
      <c r="L6" s="858"/>
    </row>
    <row r="7" spans="1:12" s="215" customFormat="1" ht="9.75" customHeight="1">
      <c r="A7" s="850"/>
      <c r="B7" s="1031"/>
      <c r="C7" s="259" t="s">
        <v>107</v>
      </c>
      <c r="D7" s="260" t="s">
        <v>125</v>
      </c>
      <c r="E7" s="447" t="s">
        <v>126</v>
      </c>
      <c r="F7" s="261" t="s">
        <v>127</v>
      </c>
      <c r="G7" s="859"/>
      <c r="H7" s="855"/>
      <c r="I7" s="858"/>
      <c r="J7" s="858"/>
      <c r="K7" s="858"/>
      <c r="L7" s="858"/>
    </row>
    <row r="8" spans="1:12" s="216" customFormat="1" ht="13.5" customHeight="1">
      <c r="A8" s="850"/>
      <c r="B8" s="1032"/>
      <c r="C8" s="262"/>
      <c r="D8" s="263" t="s">
        <v>128</v>
      </c>
      <c r="E8" s="448" t="s">
        <v>129</v>
      </c>
      <c r="F8" s="264" t="s">
        <v>108</v>
      </c>
      <c r="G8" s="859"/>
      <c r="H8" s="855"/>
      <c r="I8" s="860"/>
      <c r="J8" s="860"/>
      <c r="K8" s="860"/>
      <c r="L8" s="858"/>
    </row>
    <row r="9" spans="1:12" ht="18" customHeight="1">
      <c r="B9" s="1074" t="s">
        <v>484</v>
      </c>
      <c r="C9" s="1075"/>
      <c r="D9" s="1075"/>
      <c r="E9" s="1075"/>
      <c r="F9" s="1076"/>
      <c r="G9" s="859"/>
      <c r="H9" s="855"/>
    </row>
    <row r="10" spans="1:12" ht="18" customHeight="1">
      <c r="A10" s="851">
        <v>99971</v>
      </c>
      <c r="B10" s="728" t="s">
        <v>485</v>
      </c>
      <c r="C10" s="451" t="s">
        <v>130</v>
      </c>
      <c r="D10" s="729">
        <v>41</v>
      </c>
      <c r="E10" s="450">
        <v>458.1</v>
      </c>
      <c r="F10" s="730" t="s">
        <v>131</v>
      </c>
      <c r="G10" s="862"/>
      <c r="H10" s="862"/>
      <c r="I10" s="863"/>
      <c r="K10" s="864"/>
      <c r="L10" s="865"/>
    </row>
    <row r="11" spans="1:12" ht="18" customHeight="1">
      <c r="A11" s="851">
        <v>119704</v>
      </c>
      <c r="B11" s="731" t="s">
        <v>486</v>
      </c>
      <c r="C11" s="451" t="s">
        <v>130</v>
      </c>
      <c r="D11" s="732">
        <v>32.799999999999997</v>
      </c>
      <c r="E11" s="452">
        <v>559.9</v>
      </c>
      <c r="F11" s="732">
        <v>1.1000000000000001</v>
      </c>
      <c r="G11" s="862"/>
      <c r="H11" s="862"/>
      <c r="I11" s="863"/>
      <c r="K11" s="864"/>
      <c r="L11" s="865"/>
    </row>
    <row r="12" spans="1:12" ht="18" customHeight="1">
      <c r="A12" s="851">
        <v>117886</v>
      </c>
      <c r="B12" s="731" t="s">
        <v>493</v>
      </c>
      <c r="C12" s="451" t="s">
        <v>130</v>
      </c>
      <c r="D12" s="732">
        <v>32.799999999999997</v>
      </c>
      <c r="E12" s="452">
        <v>580.25</v>
      </c>
      <c r="F12" s="732">
        <v>1.1000000000000001</v>
      </c>
      <c r="G12" s="862"/>
      <c r="H12" s="862"/>
      <c r="I12" s="863"/>
      <c r="K12" s="864"/>
      <c r="L12" s="865"/>
    </row>
    <row r="13" spans="1:12" ht="18" customHeight="1">
      <c r="B13" s="1074" t="s">
        <v>487</v>
      </c>
      <c r="C13" s="1075"/>
      <c r="D13" s="1075"/>
      <c r="E13" s="1075"/>
      <c r="F13" s="1076"/>
      <c r="H13" s="866"/>
    </row>
    <row r="14" spans="1:12" ht="18" customHeight="1">
      <c r="B14" s="733" t="s">
        <v>488</v>
      </c>
      <c r="C14" s="520" t="s">
        <v>132</v>
      </c>
      <c r="D14" s="520">
        <v>42</v>
      </c>
      <c r="E14" s="450">
        <v>610.79999999999995</v>
      </c>
      <c r="F14" s="734">
        <v>1.1000000000000001</v>
      </c>
      <c r="G14" s="862"/>
      <c r="H14" s="862"/>
      <c r="I14" s="863"/>
      <c r="K14" s="864"/>
    </row>
    <row r="15" spans="1:12" ht="18" customHeight="1">
      <c r="B15" s="735" t="s">
        <v>489</v>
      </c>
      <c r="C15" s="736" t="s">
        <v>133</v>
      </c>
      <c r="D15" s="737">
        <v>31.5</v>
      </c>
      <c r="E15" s="452">
        <v>712.6</v>
      </c>
      <c r="F15" s="737">
        <v>1.1000000000000001</v>
      </c>
      <c r="G15" s="862"/>
      <c r="H15" s="862"/>
      <c r="I15" s="863"/>
    </row>
    <row r="16" spans="1:12" ht="18" customHeight="1">
      <c r="B16" s="1074" t="s">
        <v>490</v>
      </c>
      <c r="C16" s="1075"/>
      <c r="D16" s="1075"/>
      <c r="E16" s="1075"/>
      <c r="F16" s="1076"/>
      <c r="H16" s="866"/>
    </row>
    <row r="17" spans="1:12" ht="18" customHeight="1">
      <c r="B17" s="733" t="s">
        <v>491</v>
      </c>
      <c r="C17" s="520" t="s">
        <v>132</v>
      </c>
      <c r="D17" s="738">
        <v>52.5</v>
      </c>
      <c r="E17" s="450">
        <v>427.56</v>
      </c>
      <c r="F17" s="734">
        <v>1.1000000000000001</v>
      </c>
      <c r="G17" s="862"/>
      <c r="H17" s="862"/>
    </row>
    <row r="18" spans="1:12" ht="18" customHeight="1">
      <c r="B18" s="735" t="s">
        <v>492</v>
      </c>
      <c r="C18" s="736" t="s">
        <v>133</v>
      </c>
      <c r="D18" s="737">
        <v>42</v>
      </c>
      <c r="E18" s="452">
        <v>529.36</v>
      </c>
      <c r="F18" s="737">
        <v>1.1000000000000001</v>
      </c>
      <c r="G18" s="862"/>
      <c r="H18" s="862"/>
    </row>
    <row r="19" spans="1:12" ht="18" customHeight="1">
      <c r="B19" s="1074" t="s">
        <v>134</v>
      </c>
      <c r="C19" s="1075"/>
      <c r="D19" s="1075"/>
      <c r="E19" s="1075"/>
      <c r="F19" s="1076"/>
      <c r="H19" s="866"/>
    </row>
    <row r="20" spans="1:12" ht="18" customHeight="1">
      <c r="B20" s="521" t="s">
        <v>135</v>
      </c>
      <c r="C20" s="520" t="s">
        <v>132</v>
      </c>
      <c r="D20" s="520">
        <v>100</v>
      </c>
      <c r="E20" s="450">
        <v>35.630000000000003</v>
      </c>
      <c r="F20" s="522">
        <v>1.1000000000000001</v>
      </c>
      <c r="G20" s="862"/>
      <c r="H20" s="862"/>
      <c r="I20" s="863"/>
    </row>
    <row r="21" spans="1:12" ht="18" customHeight="1">
      <c r="A21" s="849">
        <v>50466</v>
      </c>
      <c r="B21" s="523" t="s">
        <v>136</v>
      </c>
      <c r="C21" s="524" t="s">
        <v>137</v>
      </c>
      <c r="D21" s="524">
        <v>100</v>
      </c>
      <c r="E21" s="525">
        <v>45.82</v>
      </c>
      <c r="F21" s="526">
        <v>1.1000000000000001</v>
      </c>
      <c r="G21" s="862"/>
      <c r="H21" s="862"/>
      <c r="I21" s="863"/>
      <c r="K21" s="864"/>
      <c r="L21" s="865"/>
    </row>
    <row r="22" spans="1:12" ht="18" customHeight="1">
      <c r="B22" s="1082" t="s">
        <v>369</v>
      </c>
      <c r="C22" s="1083"/>
      <c r="D22" s="1083"/>
      <c r="E22" s="1083"/>
      <c r="F22" s="1084"/>
      <c r="H22" s="866"/>
    </row>
    <row r="23" spans="1:12" ht="18" customHeight="1">
      <c r="B23" s="362" t="s">
        <v>370</v>
      </c>
      <c r="C23" s="449" t="s">
        <v>109</v>
      </c>
      <c r="D23" s="449">
        <v>2000</v>
      </c>
      <c r="E23" s="450">
        <v>2.89</v>
      </c>
      <c r="F23" s="527">
        <v>6</v>
      </c>
      <c r="G23" s="867"/>
      <c r="H23" s="867"/>
      <c r="I23" s="863"/>
      <c r="K23" s="864"/>
    </row>
    <row r="24" spans="1:12" ht="18" customHeight="1">
      <c r="B24" s="363" t="s">
        <v>371</v>
      </c>
      <c r="C24" s="451" t="s">
        <v>109</v>
      </c>
      <c r="D24" s="451">
        <v>1300</v>
      </c>
      <c r="E24" s="452">
        <v>3.23</v>
      </c>
      <c r="F24" s="528">
        <v>6</v>
      </c>
      <c r="G24" s="867"/>
      <c r="H24" s="867"/>
      <c r="I24" s="863"/>
    </row>
    <row r="25" spans="1:12" ht="18" customHeight="1">
      <c r="B25" s="363" t="s">
        <v>372</v>
      </c>
      <c r="C25" s="451" t="s">
        <v>109</v>
      </c>
      <c r="D25" s="451">
        <v>1170</v>
      </c>
      <c r="E25" s="452">
        <v>3.34</v>
      </c>
      <c r="F25" s="528">
        <v>6</v>
      </c>
      <c r="G25" s="867"/>
      <c r="H25" s="867"/>
      <c r="I25" s="863"/>
      <c r="K25" s="864"/>
    </row>
    <row r="26" spans="1:12" ht="18" customHeight="1">
      <c r="B26" s="363" t="s">
        <v>373</v>
      </c>
      <c r="C26" s="451" t="s">
        <v>109</v>
      </c>
      <c r="D26" s="451">
        <v>930</v>
      </c>
      <c r="E26" s="452">
        <v>3.63</v>
      </c>
      <c r="F26" s="528">
        <v>6</v>
      </c>
      <c r="G26" s="867"/>
      <c r="H26" s="867"/>
      <c r="I26" s="863"/>
    </row>
    <row r="27" spans="1:12" ht="18" customHeight="1">
      <c r="B27" s="363" t="s">
        <v>374</v>
      </c>
      <c r="C27" s="451" t="s">
        <v>109</v>
      </c>
      <c r="D27" s="451">
        <v>720</v>
      </c>
      <c r="E27" s="452">
        <v>4.08</v>
      </c>
      <c r="F27" s="528">
        <v>6</v>
      </c>
      <c r="G27" s="867"/>
      <c r="H27" s="867"/>
      <c r="I27" s="863"/>
    </row>
    <row r="28" spans="1:12" ht="18" customHeight="1">
      <c r="B28" s="363" t="s">
        <v>375</v>
      </c>
      <c r="C28" s="451" t="s">
        <v>109</v>
      </c>
      <c r="D28" s="451">
        <v>560</v>
      </c>
      <c r="E28" s="452">
        <v>4.58</v>
      </c>
      <c r="F28" s="528">
        <v>6</v>
      </c>
      <c r="G28" s="867"/>
      <c r="H28" s="867"/>
      <c r="I28" s="863"/>
      <c r="K28" s="868"/>
    </row>
    <row r="29" spans="1:12" ht="18" customHeight="1">
      <c r="B29" s="363" t="s">
        <v>376</v>
      </c>
      <c r="C29" s="451" t="s">
        <v>109</v>
      </c>
      <c r="D29" s="451">
        <v>530</v>
      </c>
      <c r="E29" s="452">
        <v>4.68</v>
      </c>
      <c r="F29" s="528">
        <v>6</v>
      </c>
      <c r="G29" s="867"/>
      <c r="H29" s="867"/>
      <c r="I29" s="863"/>
    </row>
    <row r="30" spans="1:12" ht="18" customHeight="1">
      <c r="B30" s="363" t="s">
        <v>377</v>
      </c>
      <c r="C30" s="451" t="s">
        <v>109</v>
      </c>
      <c r="D30" s="451">
        <v>470</v>
      </c>
      <c r="E30" s="452">
        <v>4.83</v>
      </c>
      <c r="F30" s="528">
        <v>6</v>
      </c>
      <c r="G30" s="867"/>
      <c r="H30" s="867"/>
      <c r="I30" s="863"/>
    </row>
    <row r="31" spans="1:12" ht="18" customHeight="1">
      <c r="B31" s="363" t="s">
        <v>378</v>
      </c>
      <c r="C31" s="451" t="s">
        <v>109</v>
      </c>
      <c r="D31" s="451">
        <v>450</v>
      </c>
      <c r="E31" s="452">
        <v>5</v>
      </c>
      <c r="F31" s="528">
        <v>6</v>
      </c>
      <c r="G31" s="867"/>
      <c r="H31" s="867"/>
      <c r="I31" s="863"/>
    </row>
    <row r="32" spans="1:12" ht="18" customHeight="1">
      <c r="B32" s="363" t="s">
        <v>379</v>
      </c>
      <c r="C32" s="451" t="s">
        <v>109</v>
      </c>
      <c r="D32" s="451">
        <v>370</v>
      </c>
      <c r="E32" s="452">
        <v>5.41</v>
      </c>
      <c r="F32" s="528">
        <v>6</v>
      </c>
      <c r="G32" s="867"/>
      <c r="H32" s="867"/>
      <c r="I32" s="863"/>
    </row>
    <row r="33" spans="1:12" ht="18" customHeight="1">
      <c r="B33" s="363" t="s">
        <v>380</v>
      </c>
      <c r="C33" s="451" t="s">
        <v>109</v>
      </c>
      <c r="D33" s="451">
        <v>330</v>
      </c>
      <c r="E33" s="452">
        <v>5.51</v>
      </c>
      <c r="F33" s="528">
        <v>6</v>
      </c>
      <c r="G33" s="867"/>
      <c r="H33" s="867"/>
      <c r="I33" s="863"/>
    </row>
    <row r="34" spans="1:12" ht="18" customHeight="1">
      <c r="B34" s="363" t="s">
        <v>381</v>
      </c>
      <c r="C34" s="451" t="s">
        <v>109</v>
      </c>
      <c r="D34" s="451">
        <v>280</v>
      </c>
      <c r="E34" s="452">
        <v>6.28</v>
      </c>
      <c r="F34" s="528">
        <v>6</v>
      </c>
      <c r="G34" s="867"/>
      <c r="H34" s="867"/>
      <c r="I34" s="863"/>
    </row>
    <row r="35" spans="1:12" ht="18" customHeight="1">
      <c r="B35" s="363" t="s">
        <v>382</v>
      </c>
      <c r="C35" s="451" t="s">
        <v>109</v>
      </c>
      <c r="D35" s="451">
        <v>260</v>
      </c>
      <c r="E35" s="452">
        <v>7.53</v>
      </c>
      <c r="F35" s="528">
        <v>6</v>
      </c>
      <c r="G35" s="867"/>
      <c r="H35" s="867"/>
      <c r="I35" s="863"/>
    </row>
    <row r="36" spans="1:12" ht="18" customHeight="1">
      <c r="B36" s="363" t="s">
        <v>383</v>
      </c>
      <c r="C36" s="451" t="s">
        <v>109</v>
      </c>
      <c r="D36" s="451">
        <v>240</v>
      </c>
      <c r="E36" s="452">
        <v>8.67</v>
      </c>
      <c r="F36" s="528">
        <v>6</v>
      </c>
      <c r="G36" s="867"/>
      <c r="H36" s="867"/>
      <c r="I36" s="863"/>
    </row>
    <row r="37" spans="1:12" ht="18" customHeight="1">
      <c r="B37" s="1082" t="s">
        <v>384</v>
      </c>
      <c r="C37" s="1083"/>
      <c r="D37" s="1083"/>
      <c r="E37" s="1083"/>
      <c r="F37" s="1084"/>
      <c r="H37" s="866"/>
    </row>
    <row r="38" spans="1:12" ht="18" customHeight="1">
      <c r="B38" s="362" t="s">
        <v>385</v>
      </c>
      <c r="C38" s="449" t="s">
        <v>109</v>
      </c>
      <c r="D38" s="449">
        <v>2000</v>
      </c>
      <c r="E38" s="450">
        <v>2.89</v>
      </c>
      <c r="F38" s="527">
        <v>6</v>
      </c>
      <c r="G38" s="862"/>
      <c r="H38" s="862"/>
      <c r="I38" s="863"/>
    </row>
    <row r="39" spans="1:12" ht="18" customHeight="1">
      <c r="B39" s="363" t="s">
        <v>386</v>
      </c>
      <c r="C39" s="451" t="s">
        <v>109</v>
      </c>
      <c r="D39" s="451">
        <v>1300</v>
      </c>
      <c r="E39" s="452">
        <v>3.23</v>
      </c>
      <c r="F39" s="528">
        <v>6</v>
      </c>
      <c r="G39" s="862"/>
      <c r="H39" s="862"/>
      <c r="I39" s="863"/>
    </row>
    <row r="40" spans="1:12" ht="18" customHeight="1">
      <c r="B40" s="363" t="s">
        <v>387</v>
      </c>
      <c r="C40" s="451" t="s">
        <v>109</v>
      </c>
      <c r="D40" s="451">
        <v>1170</v>
      </c>
      <c r="E40" s="452">
        <v>3.34</v>
      </c>
      <c r="F40" s="528">
        <v>6</v>
      </c>
      <c r="G40" s="862"/>
      <c r="H40" s="862"/>
      <c r="I40" s="863"/>
    </row>
    <row r="41" spans="1:12" ht="18" customHeight="1">
      <c r="B41" s="363" t="s">
        <v>388</v>
      </c>
      <c r="C41" s="451" t="s">
        <v>109</v>
      </c>
      <c r="D41" s="451">
        <v>930</v>
      </c>
      <c r="E41" s="452">
        <v>3.63</v>
      </c>
      <c r="F41" s="528">
        <v>6</v>
      </c>
      <c r="G41" s="862"/>
      <c r="H41" s="862"/>
      <c r="I41" s="863"/>
    </row>
    <row r="42" spans="1:12" ht="18" customHeight="1">
      <c r="A42" s="849">
        <v>193637</v>
      </c>
      <c r="B42" s="363" t="s">
        <v>389</v>
      </c>
      <c r="C42" s="451" t="s">
        <v>109</v>
      </c>
      <c r="D42" s="451">
        <v>720</v>
      </c>
      <c r="E42" s="452">
        <v>4.08</v>
      </c>
      <c r="F42" s="528">
        <v>6</v>
      </c>
      <c r="G42" s="862"/>
      <c r="H42" s="862"/>
      <c r="I42" s="863"/>
      <c r="K42" s="864"/>
      <c r="L42" s="865"/>
    </row>
    <row r="43" spans="1:12" ht="18" customHeight="1">
      <c r="A43" s="849">
        <v>193638</v>
      </c>
      <c r="B43" s="363" t="s">
        <v>390</v>
      </c>
      <c r="C43" s="451" t="s">
        <v>109</v>
      </c>
      <c r="D43" s="451">
        <v>560</v>
      </c>
      <c r="E43" s="452">
        <v>4.58</v>
      </c>
      <c r="F43" s="528">
        <v>6</v>
      </c>
      <c r="G43" s="862"/>
      <c r="H43" s="862"/>
      <c r="I43" s="863"/>
      <c r="K43" s="864"/>
      <c r="L43" s="865"/>
    </row>
    <row r="44" spans="1:12" ht="18" customHeight="1">
      <c r="A44" s="849">
        <v>193641</v>
      </c>
      <c r="B44" s="363" t="s">
        <v>391</v>
      </c>
      <c r="C44" s="451" t="s">
        <v>109</v>
      </c>
      <c r="D44" s="451">
        <v>530</v>
      </c>
      <c r="E44" s="452">
        <v>4.68</v>
      </c>
      <c r="F44" s="528">
        <v>6</v>
      </c>
      <c r="G44" s="862"/>
      <c r="H44" s="862"/>
      <c r="I44" s="863"/>
      <c r="K44" s="864"/>
      <c r="L44" s="865"/>
    </row>
    <row r="45" spans="1:12" ht="18" customHeight="1">
      <c r="A45" s="849">
        <v>193643</v>
      </c>
      <c r="B45" s="363" t="s">
        <v>392</v>
      </c>
      <c r="C45" s="451" t="s">
        <v>109</v>
      </c>
      <c r="D45" s="451">
        <v>470</v>
      </c>
      <c r="E45" s="452">
        <v>4.83</v>
      </c>
      <c r="F45" s="528">
        <v>6</v>
      </c>
      <c r="G45" s="862"/>
      <c r="H45" s="862"/>
      <c r="I45" s="863"/>
      <c r="K45" s="864"/>
      <c r="L45" s="865"/>
    </row>
    <row r="46" spans="1:12" ht="18" customHeight="1">
      <c r="A46" s="849">
        <v>193644</v>
      </c>
      <c r="B46" s="363" t="s">
        <v>393</v>
      </c>
      <c r="C46" s="451" t="s">
        <v>109</v>
      </c>
      <c r="D46" s="451">
        <v>450</v>
      </c>
      <c r="E46" s="452">
        <v>5</v>
      </c>
      <c r="F46" s="528">
        <v>6</v>
      </c>
      <c r="G46" s="862"/>
      <c r="H46" s="862"/>
      <c r="I46" s="863"/>
      <c r="K46" s="864"/>
      <c r="L46" s="865"/>
    </row>
    <row r="47" spans="1:12" ht="18" customHeight="1">
      <c r="A47" s="849">
        <v>193580</v>
      </c>
      <c r="B47" s="363" t="s">
        <v>394</v>
      </c>
      <c r="C47" s="451" t="s">
        <v>109</v>
      </c>
      <c r="D47" s="451">
        <v>370</v>
      </c>
      <c r="E47" s="452">
        <v>5.41</v>
      </c>
      <c r="F47" s="528">
        <v>6</v>
      </c>
      <c r="G47" s="862"/>
      <c r="H47" s="862"/>
      <c r="I47" s="863"/>
      <c r="K47" s="864"/>
      <c r="L47" s="865"/>
    </row>
    <row r="48" spans="1:12" ht="18" customHeight="1">
      <c r="A48" s="849">
        <v>193582</v>
      </c>
      <c r="B48" s="363" t="s">
        <v>395</v>
      </c>
      <c r="C48" s="451" t="s">
        <v>109</v>
      </c>
      <c r="D48" s="451">
        <v>330</v>
      </c>
      <c r="E48" s="452">
        <v>5.5</v>
      </c>
      <c r="F48" s="528">
        <v>6</v>
      </c>
      <c r="G48" s="862"/>
      <c r="H48" s="862"/>
      <c r="I48" s="863"/>
      <c r="K48" s="864"/>
      <c r="L48" s="865"/>
    </row>
    <row r="49" spans="1:12" ht="18" customHeight="1">
      <c r="A49" s="849">
        <v>193583</v>
      </c>
      <c r="B49" s="363" t="s">
        <v>396</v>
      </c>
      <c r="C49" s="451" t="s">
        <v>109</v>
      </c>
      <c r="D49" s="451">
        <v>280</v>
      </c>
      <c r="E49" s="452">
        <v>6.28</v>
      </c>
      <c r="F49" s="528">
        <v>6</v>
      </c>
      <c r="G49" s="862"/>
      <c r="H49" s="862"/>
      <c r="I49" s="863"/>
      <c r="K49" s="864"/>
      <c r="L49" s="865"/>
    </row>
    <row r="50" spans="1:12" ht="18" customHeight="1">
      <c r="B50" s="1082" t="s">
        <v>397</v>
      </c>
      <c r="C50" s="1083"/>
      <c r="D50" s="1083"/>
      <c r="E50" s="1083"/>
      <c r="F50" s="1084"/>
      <c r="H50" s="866"/>
    </row>
    <row r="51" spans="1:12" ht="18" customHeight="1">
      <c r="A51" s="849">
        <v>40387</v>
      </c>
      <c r="B51" s="363" t="s">
        <v>398</v>
      </c>
      <c r="C51" s="451" t="s">
        <v>109</v>
      </c>
      <c r="D51" s="451">
        <v>900</v>
      </c>
      <c r="E51" s="452">
        <v>5.57</v>
      </c>
      <c r="F51" s="528">
        <v>6</v>
      </c>
      <c r="G51" s="862"/>
      <c r="H51" s="862"/>
      <c r="I51" s="863"/>
      <c r="K51" s="864"/>
      <c r="L51" s="865"/>
    </row>
    <row r="52" spans="1:12" ht="18" customHeight="1">
      <c r="A52" s="849">
        <v>40388</v>
      </c>
      <c r="B52" s="363" t="s">
        <v>399</v>
      </c>
      <c r="C52" s="451" t="s">
        <v>109</v>
      </c>
      <c r="D52" s="451">
        <v>600</v>
      </c>
      <c r="E52" s="452">
        <v>6.2</v>
      </c>
      <c r="F52" s="528">
        <v>6</v>
      </c>
      <c r="G52" s="862"/>
      <c r="H52" s="862"/>
      <c r="I52" s="863"/>
      <c r="K52" s="864"/>
      <c r="L52" s="865"/>
    </row>
    <row r="53" spans="1:12" ht="18" customHeight="1">
      <c r="A53" s="849">
        <v>40389</v>
      </c>
      <c r="B53" s="363" t="s">
        <v>400</v>
      </c>
      <c r="C53" s="451" t="s">
        <v>109</v>
      </c>
      <c r="D53" s="451">
        <v>500</v>
      </c>
      <c r="E53" s="452">
        <v>6.74</v>
      </c>
      <c r="F53" s="528">
        <v>6</v>
      </c>
      <c r="G53" s="862"/>
      <c r="H53" s="862"/>
      <c r="I53" s="863"/>
      <c r="K53" s="864"/>
      <c r="L53" s="865"/>
    </row>
    <row r="54" spans="1:12" ht="18" customHeight="1">
      <c r="A54" s="849">
        <v>40390</v>
      </c>
      <c r="B54" s="363" t="s">
        <v>401</v>
      </c>
      <c r="C54" s="451" t="s">
        <v>109</v>
      </c>
      <c r="D54" s="451">
        <v>400</v>
      </c>
      <c r="E54" s="452">
        <v>7.06</v>
      </c>
      <c r="F54" s="528">
        <v>6</v>
      </c>
      <c r="G54" s="862"/>
      <c r="H54" s="862"/>
      <c r="I54" s="863"/>
      <c r="K54" s="864"/>
      <c r="L54" s="865"/>
    </row>
    <row r="55" spans="1:12" ht="18" customHeight="1">
      <c r="A55" s="849">
        <v>40393</v>
      </c>
      <c r="B55" s="363" t="s">
        <v>402</v>
      </c>
      <c r="C55" s="451" t="s">
        <v>109</v>
      </c>
      <c r="D55" s="451">
        <v>400</v>
      </c>
      <c r="E55" s="452">
        <v>7.21</v>
      </c>
      <c r="F55" s="528">
        <v>6</v>
      </c>
      <c r="G55" s="862"/>
      <c r="H55" s="862"/>
      <c r="I55" s="863"/>
      <c r="K55" s="864"/>
      <c r="L55" s="865"/>
    </row>
    <row r="56" spans="1:12" ht="18" customHeight="1">
      <c r="A56" s="849">
        <v>40396</v>
      </c>
      <c r="B56" s="363" t="s">
        <v>403</v>
      </c>
      <c r="C56" s="451" t="s">
        <v>109</v>
      </c>
      <c r="D56" s="451">
        <v>350</v>
      </c>
      <c r="E56" s="452">
        <v>7.96</v>
      </c>
      <c r="F56" s="528">
        <v>6</v>
      </c>
      <c r="G56" s="862"/>
      <c r="H56" s="862"/>
      <c r="I56" s="863"/>
      <c r="K56" s="864"/>
      <c r="L56" s="865"/>
    </row>
    <row r="57" spans="1:12" ht="18" customHeight="1">
      <c r="A57" s="849">
        <v>40391</v>
      </c>
      <c r="B57" s="363" t="s">
        <v>404</v>
      </c>
      <c r="C57" s="451" t="s">
        <v>109</v>
      </c>
      <c r="D57" s="451">
        <v>250</v>
      </c>
      <c r="E57" s="452">
        <v>8.4499999999999993</v>
      </c>
      <c r="F57" s="528">
        <v>6</v>
      </c>
      <c r="G57" s="862"/>
      <c r="I57"/>
      <c r="K57" s="864"/>
      <c r="L57" s="865"/>
    </row>
    <row r="58" spans="1:12" ht="18" customHeight="1">
      <c r="B58" s="1085" t="s">
        <v>138</v>
      </c>
      <c r="C58" s="1086"/>
      <c r="D58" s="1086"/>
      <c r="E58" s="1086"/>
      <c r="F58" s="1087"/>
      <c r="H58" s="866"/>
    </row>
    <row r="59" spans="1:12" ht="18" customHeight="1">
      <c r="B59" s="363" t="s">
        <v>405</v>
      </c>
      <c r="C59" s="451" t="s">
        <v>109</v>
      </c>
      <c r="D59" s="528" t="s">
        <v>139</v>
      </c>
      <c r="E59" s="452">
        <v>2.81</v>
      </c>
      <c r="F59" s="528">
        <v>6</v>
      </c>
      <c r="G59" s="862"/>
      <c r="H59" s="862"/>
    </row>
    <row r="60" spans="1:12" ht="18" customHeight="1">
      <c r="B60" s="363" t="s">
        <v>406</v>
      </c>
      <c r="C60" s="451" t="s">
        <v>109</v>
      </c>
      <c r="D60" s="528" t="s">
        <v>140</v>
      </c>
      <c r="E60" s="452">
        <v>3.38</v>
      </c>
      <c r="F60" s="528">
        <v>6</v>
      </c>
      <c r="G60" s="862"/>
      <c r="H60" s="862"/>
    </row>
    <row r="61" spans="1:12" ht="18" customHeight="1">
      <c r="B61" s="363" t="s">
        <v>407</v>
      </c>
      <c r="C61" s="451" t="s">
        <v>109</v>
      </c>
      <c r="D61" s="528" t="s">
        <v>140</v>
      </c>
      <c r="E61" s="452">
        <v>4.4000000000000004</v>
      </c>
      <c r="F61" s="528">
        <v>6</v>
      </c>
      <c r="G61" s="862"/>
      <c r="H61" s="862"/>
    </row>
    <row r="62" spans="1:12" ht="18" customHeight="1">
      <c r="B62" s="363" t="s">
        <v>408</v>
      </c>
      <c r="C62" s="451" t="s">
        <v>109</v>
      </c>
      <c r="D62" s="528" t="s">
        <v>140</v>
      </c>
      <c r="E62" s="452">
        <v>6.36</v>
      </c>
      <c r="F62" s="528">
        <v>6</v>
      </c>
      <c r="G62" s="862"/>
      <c r="H62" s="862"/>
    </row>
    <row r="63" spans="1:12" ht="18" customHeight="1">
      <c r="B63" s="363" t="s">
        <v>409</v>
      </c>
      <c r="C63" s="451" t="s">
        <v>109</v>
      </c>
      <c r="D63" s="528" t="s">
        <v>141</v>
      </c>
      <c r="E63" s="452">
        <v>7.96</v>
      </c>
      <c r="F63" s="528">
        <v>6</v>
      </c>
      <c r="G63" s="862"/>
      <c r="H63" s="862"/>
    </row>
    <row r="64" spans="1:12" ht="18" customHeight="1">
      <c r="B64" s="363" t="s">
        <v>410</v>
      </c>
      <c r="C64" s="451" t="s">
        <v>109</v>
      </c>
      <c r="D64" s="528" t="s">
        <v>339</v>
      </c>
      <c r="E64" s="452">
        <v>14.06</v>
      </c>
      <c r="F64" s="528">
        <v>6</v>
      </c>
      <c r="G64" s="862"/>
      <c r="H64" s="862"/>
    </row>
    <row r="65" spans="2:8" ht="18" customHeight="1">
      <c r="B65" s="529" t="s">
        <v>411</v>
      </c>
      <c r="C65" s="524" t="s">
        <v>109</v>
      </c>
      <c r="D65" s="526" t="s">
        <v>340</v>
      </c>
      <c r="E65" s="525">
        <v>20.21</v>
      </c>
      <c r="F65" s="526">
        <v>6</v>
      </c>
      <c r="G65" s="862"/>
      <c r="H65" s="862"/>
    </row>
    <row r="66" spans="2:8" ht="18" customHeight="1">
      <c r="B66" s="1085" t="s">
        <v>142</v>
      </c>
      <c r="C66" s="1086"/>
      <c r="D66" s="1086"/>
      <c r="E66" s="1086"/>
      <c r="F66" s="1087"/>
      <c r="H66" s="866"/>
    </row>
    <row r="67" spans="2:8" ht="18" customHeight="1">
      <c r="B67" s="362" t="s">
        <v>412</v>
      </c>
      <c r="C67" s="449" t="s">
        <v>109</v>
      </c>
      <c r="D67" s="530" t="s">
        <v>139</v>
      </c>
      <c r="E67" s="527">
        <v>2.71</v>
      </c>
      <c r="F67" s="527">
        <v>6</v>
      </c>
      <c r="G67" s="862"/>
      <c r="H67" s="862"/>
    </row>
    <row r="68" spans="2:8" ht="18" customHeight="1">
      <c r="B68" s="363" t="s">
        <v>413</v>
      </c>
      <c r="C68" s="451" t="s">
        <v>109</v>
      </c>
      <c r="D68" s="531" t="s">
        <v>140</v>
      </c>
      <c r="E68" s="528">
        <v>3.31</v>
      </c>
      <c r="F68" s="528">
        <v>6</v>
      </c>
      <c r="G68" s="862"/>
      <c r="H68" s="862"/>
    </row>
    <row r="69" spans="2:8" ht="18" customHeight="1">
      <c r="B69" s="363" t="s">
        <v>414</v>
      </c>
      <c r="C69" s="451" t="s">
        <v>109</v>
      </c>
      <c r="D69" s="531" t="s">
        <v>140</v>
      </c>
      <c r="E69" s="528">
        <v>4.04</v>
      </c>
      <c r="F69" s="528">
        <v>6</v>
      </c>
      <c r="G69" s="862"/>
      <c r="H69" s="862"/>
    </row>
    <row r="70" spans="2:8" ht="18" customHeight="1">
      <c r="B70" s="363" t="s">
        <v>415</v>
      </c>
      <c r="C70" s="451" t="s">
        <v>109</v>
      </c>
      <c r="D70" s="531" t="s">
        <v>140</v>
      </c>
      <c r="E70" s="528">
        <v>5.68</v>
      </c>
      <c r="F70" s="528">
        <v>6</v>
      </c>
      <c r="G70" s="862"/>
      <c r="H70" s="862"/>
    </row>
    <row r="71" spans="2:8" ht="18" customHeight="1">
      <c r="B71" s="363" t="s">
        <v>416</v>
      </c>
      <c r="C71" s="451" t="s">
        <v>109</v>
      </c>
      <c r="D71" s="532">
        <v>500</v>
      </c>
      <c r="E71" s="528">
        <v>8.23</v>
      </c>
      <c r="F71" s="528">
        <v>6</v>
      </c>
      <c r="G71" s="862"/>
      <c r="H71" s="862"/>
    </row>
    <row r="72" spans="2:8" ht="18" customHeight="1">
      <c r="B72" s="529" t="s">
        <v>417</v>
      </c>
      <c r="C72" s="524" t="s">
        <v>109</v>
      </c>
      <c r="D72" s="533">
        <v>1000</v>
      </c>
      <c r="E72" s="526">
        <v>13.66</v>
      </c>
      <c r="F72" s="526">
        <v>6</v>
      </c>
      <c r="G72" s="862"/>
      <c r="H72" s="862"/>
    </row>
    <row r="73" spans="2:8" ht="18" customHeight="1">
      <c r="B73" s="1085" t="s">
        <v>418</v>
      </c>
      <c r="C73" s="1086"/>
      <c r="D73" s="1086"/>
      <c r="E73" s="1086"/>
      <c r="F73" s="1087"/>
      <c r="H73" s="866"/>
    </row>
    <row r="74" spans="2:8" ht="18" customHeight="1">
      <c r="B74" s="362" t="s">
        <v>419</v>
      </c>
      <c r="C74" s="449" t="s">
        <v>109</v>
      </c>
      <c r="D74" s="530">
        <v>1200</v>
      </c>
      <c r="E74" s="527">
        <v>7.18</v>
      </c>
      <c r="F74" s="527">
        <v>6</v>
      </c>
      <c r="G74" s="862"/>
      <c r="H74" s="862"/>
    </row>
    <row r="75" spans="2:8" ht="18" customHeight="1">
      <c r="B75" s="363" t="s">
        <v>420</v>
      </c>
      <c r="C75" s="451" t="s">
        <v>109</v>
      </c>
      <c r="D75" s="531">
        <v>1000</v>
      </c>
      <c r="E75" s="528">
        <v>8.01</v>
      </c>
      <c r="F75" s="528">
        <v>6</v>
      </c>
      <c r="G75" s="862"/>
      <c r="H75" s="862"/>
    </row>
    <row r="76" spans="2:8" ht="18" customHeight="1">
      <c r="B76" s="363" t="s">
        <v>421</v>
      </c>
      <c r="C76" s="451" t="s">
        <v>109</v>
      </c>
      <c r="D76" s="531">
        <v>1000</v>
      </c>
      <c r="E76" s="528">
        <v>9.76</v>
      </c>
      <c r="F76" s="528">
        <v>6</v>
      </c>
      <c r="G76" s="862"/>
      <c r="H76" s="862"/>
    </row>
    <row r="77" spans="2:8" ht="18" customHeight="1">
      <c r="B77" s="363" t="s">
        <v>422</v>
      </c>
      <c r="C77" s="451" t="s">
        <v>109</v>
      </c>
      <c r="D77" s="531">
        <v>800</v>
      </c>
      <c r="E77" s="528">
        <v>13.47</v>
      </c>
      <c r="F77" s="528">
        <v>6</v>
      </c>
      <c r="G77" s="862"/>
      <c r="H77" s="862"/>
    </row>
    <row r="78" spans="2:8" ht="18" customHeight="1">
      <c r="B78" s="1085" t="s">
        <v>143</v>
      </c>
      <c r="C78" s="1086"/>
      <c r="D78" s="1086"/>
      <c r="E78" s="1086"/>
      <c r="F78" s="1087"/>
      <c r="G78" s="862"/>
      <c r="H78" s="862"/>
    </row>
    <row r="79" spans="2:8" ht="18" customHeight="1">
      <c r="B79" s="362" t="s">
        <v>423</v>
      </c>
      <c r="C79" s="449" t="s">
        <v>109</v>
      </c>
      <c r="D79" s="531" t="s">
        <v>144</v>
      </c>
      <c r="E79" s="450">
        <v>3.91</v>
      </c>
      <c r="F79" s="527">
        <v>6</v>
      </c>
      <c r="G79" s="862"/>
      <c r="H79" s="862"/>
    </row>
    <row r="80" spans="2:8" ht="18" customHeight="1">
      <c r="B80" s="363" t="s">
        <v>424</v>
      </c>
      <c r="C80" s="451" t="s">
        <v>109</v>
      </c>
      <c r="D80" s="531" t="s">
        <v>144</v>
      </c>
      <c r="E80" s="452">
        <v>4.28</v>
      </c>
      <c r="F80" s="528">
        <v>6</v>
      </c>
      <c r="G80" s="862"/>
      <c r="H80" s="862"/>
    </row>
    <row r="81" spans="2:8" ht="18" customHeight="1">
      <c r="B81" s="529" t="s">
        <v>425</v>
      </c>
      <c r="C81" s="524" t="s">
        <v>109</v>
      </c>
      <c r="D81" s="531" t="s">
        <v>144</v>
      </c>
      <c r="E81" s="525">
        <v>4.74</v>
      </c>
      <c r="F81" s="526">
        <v>6</v>
      </c>
      <c r="G81" s="862"/>
      <c r="H81" s="862"/>
    </row>
    <row r="82" spans="2:8" ht="18" customHeight="1">
      <c r="B82" s="1085" t="s">
        <v>145</v>
      </c>
      <c r="C82" s="1086"/>
      <c r="D82" s="1086"/>
      <c r="E82" s="1086"/>
      <c r="F82" s="1087"/>
      <c r="H82" s="866"/>
    </row>
    <row r="83" spans="2:8" ht="18" customHeight="1">
      <c r="B83" s="362" t="s">
        <v>426</v>
      </c>
      <c r="C83" s="449" t="s">
        <v>109</v>
      </c>
      <c r="D83" s="449">
        <v>2500</v>
      </c>
      <c r="E83" s="450">
        <v>1.18</v>
      </c>
      <c r="F83" s="527">
        <v>6</v>
      </c>
      <c r="G83" s="862"/>
      <c r="H83" s="862"/>
    </row>
    <row r="84" spans="2:8" ht="18" customHeight="1">
      <c r="B84" s="529" t="s">
        <v>427</v>
      </c>
      <c r="C84" s="524" t="s">
        <v>109</v>
      </c>
      <c r="D84" s="524">
        <v>2000</v>
      </c>
      <c r="E84" s="525">
        <v>1.52</v>
      </c>
      <c r="F84" s="526">
        <v>6</v>
      </c>
      <c r="G84" s="862"/>
      <c r="H84" s="862"/>
    </row>
    <row r="85" spans="2:8" ht="18" customHeight="1">
      <c r="B85" s="1079" t="s">
        <v>146</v>
      </c>
      <c r="C85" s="1080"/>
      <c r="D85" s="1080"/>
      <c r="E85" s="1080"/>
      <c r="F85" s="1081"/>
      <c r="H85" s="866"/>
    </row>
    <row r="86" spans="2:8" ht="18" customHeight="1">
      <c r="B86" s="362" t="s">
        <v>147</v>
      </c>
      <c r="C86" s="449" t="s">
        <v>148</v>
      </c>
      <c r="D86" s="449">
        <v>180</v>
      </c>
      <c r="E86" s="450">
        <v>62.87</v>
      </c>
      <c r="F86" s="527"/>
      <c r="G86" s="862"/>
      <c r="H86" s="862"/>
    </row>
    <row r="87" spans="2:8" ht="18" customHeight="1">
      <c r="B87" s="363" t="s">
        <v>149</v>
      </c>
      <c r="C87" s="451" t="s">
        <v>148</v>
      </c>
      <c r="D87" s="451">
        <v>150</v>
      </c>
      <c r="E87" s="452">
        <v>74.569999999999993</v>
      </c>
      <c r="F87" s="528"/>
      <c r="G87" s="862"/>
      <c r="H87" s="862"/>
    </row>
    <row r="88" spans="2:8" ht="18" customHeight="1">
      <c r="B88" s="529" t="s">
        <v>150</v>
      </c>
      <c r="C88" s="524" t="s">
        <v>148</v>
      </c>
      <c r="D88" s="524">
        <v>300</v>
      </c>
      <c r="E88" s="525">
        <v>31.34</v>
      </c>
      <c r="F88" s="526"/>
      <c r="G88" s="862"/>
      <c r="H88" s="862"/>
    </row>
    <row r="89" spans="2:8" ht="18" customHeight="1">
      <c r="B89" s="1085" t="s">
        <v>151</v>
      </c>
      <c r="C89" s="1086"/>
      <c r="D89" s="1086"/>
      <c r="E89" s="1086"/>
      <c r="F89" s="1087"/>
      <c r="H89" s="866"/>
    </row>
    <row r="90" spans="2:8" ht="18" customHeight="1">
      <c r="B90" s="363" t="s">
        <v>428</v>
      </c>
      <c r="C90" s="451" t="s">
        <v>109</v>
      </c>
      <c r="D90" s="451" t="s">
        <v>152</v>
      </c>
      <c r="E90" s="452">
        <v>4.54</v>
      </c>
      <c r="F90" s="528">
        <v>6</v>
      </c>
      <c r="G90" s="862"/>
      <c r="H90" s="862"/>
    </row>
    <row r="91" spans="2:8" ht="18" customHeight="1">
      <c r="B91" s="529" t="s">
        <v>429</v>
      </c>
      <c r="C91" s="524" t="s">
        <v>109</v>
      </c>
      <c r="D91" s="524" t="s">
        <v>140</v>
      </c>
      <c r="E91" s="525">
        <v>5.23</v>
      </c>
      <c r="F91" s="526">
        <v>6</v>
      </c>
      <c r="G91" s="862"/>
      <c r="H91" s="862"/>
    </row>
    <row r="92" spans="2:8" ht="18" customHeight="1">
      <c r="B92" s="1079" t="s">
        <v>332</v>
      </c>
      <c r="C92" s="1080"/>
      <c r="D92" s="1080"/>
      <c r="E92" s="1080"/>
      <c r="F92" s="1081"/>
      <c r="H92" s="866"/>
    </row>
    <row r="93" spans="2:8" ht="18" customHeight="1">
      <c r="B93" s="534" t="s">
        <v>430</v>
      </c>
      <c r="C93" s="535" t="s">
        <v>109</v>
      </c>
      <c r="D93" s="536">
        <v>800</v>
      </c>
      <c r="E93" s="537">
        <v>2.81</v>
      </c>
      <c r="F93" s="538"/>
      <c r="G93" s="862"/>
      <c r="H93" s="862"/>
    </row>
    <row r="94" spans="2:8" ht="18" customHeight="1">
      <c r="B94" s="534" t="s">
        <v>431</v>
      </c>
      <c r="C94" s="535" t="s">
        <v>109</v>
      </c>
      <c r="D94" s="536">
        <v>400</v>
      </c>
      <c r="E94" s="537">
        <v>4.2300000000000004</v>
      </c>
      <c r="F94" s="539"/>
      <c r="G94" s="862"/>
      <c r="H94" s="862"/>
    </row>
    <row r="95" spans="2:8" ht="18" customHeight="1">
      <c r="B95" s="1085" t="s">
        <v>153</v>
      </c>
      <c r="C95" s="1086"/>
      <c r="D95" s="1086"/>
      <c r="E95" s="1086"/>
      <c r="F95" s="1087"/>
      <c r="H95" s="866"/>
    </row>
    <row r="96" spans="2:8" ht="18" customHeight="1">
      <c r="B96" s="362" t="s">
        <v>154</v>
      </c>
      <c r="C96" s="449" t="s">
        <v>109</v>
      </c>
      <c r="D96" s="449">
        <v>1</v>
      </c>
      <c r="E96" s="450">
        <v>3155.8</v>
      </c>
      <c r="F96" s="527"/>
      <c r="G96" s="862"/>
      <c r="H96" s="862"/>
    </row>
    <row r="97" spans="2:8" ht="18" customHeight="1">
      <c r="B97" s="363" t="s">
        <v>155</v>
      </c>
      <c r="C97" s="451" t="s">
        <v>109</v>
      </c>
      <c r="D97" s="532">
        <v>1</v>
      </c>
      <c r="E97" s="452">
        <v>2799.5</v>
      </c>
      <c r="F97" s="528"/>
      <c r="G97" s="862"/>
      <c r="H97" s="862"/>
    </row>
    <row r="98" spans="2:8" ht="18" customHeight="1">
      <c r="B98" s="363" t="s">
        <v>156</v>
      </c>
      <c r="C98" s="451" t="s">
        <v>109</v>
      </c>
      <c r="D98" s="532">
        <v>1</v>
      </c>
      <c r="E98" s="452">
        <v>3155.8</v>
      </c>
      <c r="F98" s="528"/>
      <c r="G98" s="862"/>
      <c r="H98" s="862"/>
    </row>
    <row r="99" spans="2:8" ht="18" customHeight="1">
      <c r="B99" s="363" t="s">
        <v>157</v>
      </c>
      <c r="C99" s="451" t="s">
        <v>109</v>
      </c>
      <c r="D99" s="532">
        <v>1</v>
      </c>
      <c r="E99" s="452">
        <v>4122.8999999999996</v>
      </c>
      <c r="F99" s="528"/>
      <c r="G99" s="862"/>
      <c r="H99" s="862"/>
    </row>
    <row r="100" spans="2:8" ht="18" customHeight="1">
      <c r="B100" s="363" t="s">
        <v>158</v>
      </c>
      <c r="C100" s="451" t="s">
        <v>109</v>
      </c>
      <c r="D100" s="532">
        <v>1</v>
      </c>
      <c r="E100" s="452">
        <v>3715.7</v>
      </c>
      <c r="F100" s="528"/>
      <c r="G100" s="862"/>
      <c r="H100" s="862"/>
    </row>
    <row r="101" spans="2:8" ht="18" customHeight="1">
      <c r="B101" s="529" t="s">
        <v>159</v>
      </c>
      <c r="C101" s="524" t="s">
        <v>109</v>
      </c>
      <c r="D101" s="533">
        <v>1</v>
      </c>
      <c r="E101" s="525">
        <v>4122.8999999999996</v>
      </c>
      <c r="F101" s="526"/>
      <c r="G101" s="862"/>
      <c r="H101" s="862"/>
    </row>
    <row r="102" spans="2:8" ht="18" customHeight="1">
      <c r="B102" s="1089" t="s">
        <v>333</v>
      </c>
      <c r="C102" s="1090"/>
      <c r="D102" s="1090"/>
      <c r="E102" s="1090"/>
      <c r="F102" s="1091"/>
      <c r="H102" s="866"/>
    </row>
    <row r="103" spans="2:8" ht="18" customHeight="1">
      <c r="B103" s="540" t="s">
        <v>334</v>
      </c>
      <c r="C103" s="520" t="s">
        <v>132</v>
      </c>
      <c r="D103" s="520">
        <v>26</v>
      </c>
      <c r="E103" s="450">
        <v>783.86</v>
      </c>
      <c r="F103" s="541"/>
      <c r="G103" s="862"/>
      <c r="H103" s="862"/>
    </row>
    <row r="104" spans="2:8" ht="18" customHeight="1">
      <c r="B104" s="542" t="s">
        <v>160</v>
      </c>
      <c r="C104" s="543" t="s">
        <v>133</v>
      </c>
      <c r="D104" s="543">
        <v>18</v>
      </c>
      <c r="E104" s="452">
        <v>1150.3399999999999</v>
      </c>
      <c r="F104" s="544"/>
      <c r="G104" s="862"/>
      <c r="H104" s="862"/>
    </row>
    <row r="105" spans="2:8" ht="18" customHeight="1">
      <c r="B105" s="363" t="s">
        <v>335</v>
      </c>
      <c r="C105" s="451" t="s">
        <v>133</v>
      </c>
      <c r="D105" s="532">
        <v>20</v>
      </c>
      <c r="E105" s="452">
        <v>1007.82</v>
      </c>
      <c r="F105" s="544"/>
      <c r="G105" s="862"/>
      <c r="H105" s="862"/>
    </row>
    <row r="106" spans="2:8" ht="18" customHeight="1">
      <c r="B106" s="363" t="s">
        <v>328</v>
      </c>
      <c r="C106" s="451" t="s">
        <v>133</v>
      </c>
      <c r="D106" s="532">
        <v>12</v>
      </c>
      <c r="E106" s="452">
        <v>1333.58</v>
      </c>
      <c r="F106" s="544"/>
      <c r="G106" s="862"/>
      <c r="H106" s="862"/>
    </row>
    <row r="107" spans="2:8" ht="18" customHeight="1">
      <c r="B107" s="363" t="s">
        <v>161</v>
      </c>
      <c r="C107" s="451" t="s">
        <v>133</v>
      </c>
      <c r="D107" s="532">
        <v>13</v>
      </c>
      <c r="E107" s="452">
        <v>799.13</v>
      </c>
      <c r="F107" s="544"/>
      <c r="G107" s="862"/>
      <c r="H107" s="862"/>
    </row>
    <row r="108" spans="2:8" ht="18" customHeight="1">
      <c r="B108" s="363" t="s">
        <v>162</v>
      </c>
      <c r="C108" s="451" t="s">
        <v>109</v>
      </c>
      <c r="D108" s="532">
        <v>400</v>
      </c>
      <c r="E108" s="452">
        <v>122.16</v>
      </c>
      <c r="F108" s="544"/>
      <c r="G108" s="862"/>
      <c r="H108" s="862"/>
    </row>
    <row r="109" spans="2:8" ht="18" customHeight="1">
      <c r="B109" s="363" t="s">
        <v>163</v>
      </c>
      <c r="C109" s="451" t="s">
        <v>109</v>
      </c>
      <c r="D109" s="532">
        <v>240</v>
      </c>
      <c r="E109" s="452">
        <v>122.16</v>
      </c>
      <c r="F109" s="544"/>
      <c r="G109" s="862"/>
      <c r="H109" s="862"/>
    </row>
    <row r="110" spans="2:8" ht="18" customHeight="1">
      <c r="B110" s="739" t="s">
        <v>164</v>
      </c>
      <c r="C110" s="736" t="s">
        <v>133</v>
      </c>
      <c r="D110" s="736">
        <v>2</v>
      </c>
      <c r="E110" s="525">
        <v>1934.2</v>
      </c>
      <c r="F110" s="740"/>
      <c r="G110" s="862"/>
      <c r="H110" s="862"/>
    </row>
    <row r="111" spans="2:8" ht="18" customHeight="1">
      <c r="B111" s="1092" t="s">
        <v>336</v>
      </c>
      <c r="C111" s="1093"/>
      <c r="D111" s="1093"/>
      <c r="E111" s="1093"/>
      <c r="F111" s="1094"/>
      <c r="H111" s="866"/>
    </row>
    <row r="112" spans="2:8" ht="18" customHeight="1">
      <c r="B112" s="362" t="s">
        <v>165</v>
      </c>
      <c r="C112" s="449" t="s">
        <v>166</v>
      </c>
      <c r="D112" s="449">
        <v>21</v>
      </c>
      <c r="E112" s="450">
        <v>1119.8</v>
      </c>
      <c r="F112" s="530"/>
      <c r="G112" s="862"/>
      <c r="H112" s="862"/>
    </row>
    <row r="113" spans="2:8" ht="18" customHeight="1">
      <c r="B113" s="363" t="s">
        <v>167</v>
      </c>
      <c r="C113" s="451" t="s">
        <v>109</v>
      </c>
      <c r="D113" s="451">
        <v>20</v>
      </c>
      <c r="E113" s="452">
        <v>341.03</v>
      </c>
      <c r="F113" s="531"/>
      <c r="G113" s="862"/>
      <c r="H113" s="862"/>
    </row>
    <row r="114" spans="2:8" ht="18" customHeight="1">
      <c r="B114" s="363" t="s">
        <v>168</v>
      </c>
      <c r="C114" s="451" t="s">
        <v>109</v>
      </c>
      <c r="D114" s="451">
        <v>20</v>
      </c>
      <c r="E114" s="452">
        <v>351.21</v>
      </c>
      <c r="F114" s="531"/>
      <c r="G114" s="862"/>
      <c r="H114" s="862"/>
    </row>
    <row r="115" spans="2:8" ht="18" customHeight="1">
      <c r="B115" s="741" t="s">
        <v>173</v>
      </c>
      <c r="C115" s="451" t="s">
        <v>166</v>
      </c>
      <c r="D115" s="531">
        <v>26.25</v>
      </c>
      <c r="E115" s="452">
        <v>1048.54</v>
      </c>
      <c r="F115" s="531"/>
      <c r="G115" s="862"/>
      <c r="H115" s="862"/>
    </row>
    <row r="116" spans="2:8" ht="18" customHeight="1">
      <c r="B116" s="742" t="s">
        <v>172</v>
      </c>
      <c r="C116" s="743" t="s">
        <v>166</v>
      </c>
      <c r="D116" s="743">
        <v>60</v>
      </c>
      <c r="E116" s="744">
        <v>2830.04</v>
      </c>
      <c r="F116" s="745"/>
      <c r="G116" s="862"/>
      <c r="H116" s="862"/>
    </row>
    <row r="117" spans="2:8" ht="18" customHeight="1">
      <c r="B117" s="1074" t="s">
        <v>337</v>
      </c>
      <c r="C117" s="1075"/>
      <c r="D117" s="1075"/>
      <c r="E117" s="1075"/>
      <c r="F117" s="1076"/>
      <c r="H117" s="866"/>
    </row>
    <row r="118" spans="2:8" ht="18" customHeight="1">
      <c r="B118" s="741" t="s">
        <v>170</v>
      </c>
      <c r="C118" s="746" t="s">
        <v>109</v>
      </c>
      <c r="D118" s="451">
        <v>1</v>
      </c>
      <c r="E118" s="747">
        <v>488.64</v>
      </c>
      <c r="F118" s="531"/>
      <c r="G118" s="862"/>
      <c r="H118" s="862"/>
    </row>
    <row r="119" spans="2:8" ht="18" customHeight="1">
      <c r="B119" s="741" t="s">
        <v>171</v>
      </c>
      <c r="C119" s="746" t="s">
        <v>169</v>
      </c>
      <c r="D119" s="451">
        <v>1</v>
      </c>
      <c r="E119" s="747">
        <v>6596.64</v>
      </c>
      <c r="F119" s="531"/>
      <c r="G119" s="862"/>
      <c r="H119" s="862"/>
    </row>
    <row r="120" spans="2:8" ht="18" customHeight="1">
      <c r="B120" s="529" t="s">
        <v>174</v>
      </c>
      <c r="C120" s="524" t="s">
        <v>109</v>
      </c>
      <c r="D120" s="533">
        <v>1</v>
      </c>
      <c r="E120" s="525">
        <v>404283.43</v>
      </c>
      <c r="F120" s="526"/>
      <c r="G120" s="862"/>
      <c r="H120" s="862"/>
    </row>
    <row r="121" spans="2:8" ht="15.95" customHeight="1">
      <c r="B121" s="748"/>
      <c r="C121" s="749"/>
      <c r="D121" s="750"/>
      <c r="E121" s="751"/>
      <c r="F121" s="752"/>
    </row>
    <row r="122" spans="2:8" ht="15.95" customHeight="1">
      <c r="B122" s="753" t="s">
        <v>18</v>
      </c>
      <c r="C122" s="754"/>
      <c r="D122" s="755"/>
      <c r="E122" s="756"/>
      <c r="F122" s="755"/>
    </row>
    <row r="123" spans="2:8" ht="15.95" customHeight="1">
      <c r="B123" s="757" t="s">
        <v>110</v>
      </c>
      <c r="C123" s="758"/>
      <c r="D123" s="755"/>
      <c r="E123" s="954" t="s">
        <v>19</v>
      </c>
      <c r="F123" s="954"/>
    </row>
    <row r="124" spans="2:8" ht="15.95" customHeight="1">
      <c r="B124" s="759" t="s">
        <v>26</v>
      </c>
      <c r="C124" s="760"/>
      <c r="D124" s="761"/>
      <c r="E124" s="762" t="s">
        <v>46</v>
      </c>
      <c r="F124" s="762"/>
    </row>
    <row r="125" spans="2:8" ht="15.95" customHeight="1">
      <c r="B125" s="763" t="s">
        <v>314</v>
      </c>
      <c r="C125" s="759"/>
      <c r="D125" s="759"/>
      <c r="E125" s="1088" t="s">
        <v>47</v>
      </c>
      <c r="F125" s="1088"/>
    </row>
    <row r="126" spans="2:8" ht="15.95" customHeight="1">
      <c r="B126" s="764" t="s">
        <v>338</v>
      </c>
      <c r="C126" s="765"/>
      <c r="D126" s="766"/>
      <c r="E126" s="767" t="s">
        <v>48</v>
      </c>
      <c r="F126" s="768"/>
    </row>
    <row r="127" spans="2:8" ht="15.95" customHeight="1">
      <c r="B127" s="764"/>
      <c r="C127" s="758"/>
      <c r="D127" s="755"/>
      <c r="E127" s="767" t="s">
        <v>49</v>
      </c>
      <c r="F127" s="768"/>
    </row>
    <row r="128" spans="2:8" ht="15.95" customHeight="1">
      <c r="B128" s="769"/>
      <c r="C128" s="769"/>
      <c r="D128" s="769"/>
      <c r="E128" s="769"/>
      <c r="F128" s="755"/>
    </row>
    <row r="129" spans="5:6">
      <c r="E129" s="453"/>
      <c r="F129" s="266"/>
    </row>
    <row r="130" spans="5:6">
      <c r="E130" s="453"/>
      <c r="F130" s="266"/>
    </row>
    <row r="131" spans="5:6">
      <c r="E131" s="453"/>
      <c r="F131" s="266"/>
    </row>
    <row r="132" spans="5:6">
      <c r="E132" s="453"/>
      <c r="F132" s="266"/>
    </row>
    <row r="133" spans="5:6">
      <c r="E133" s="453"/>
      <c r="F133" s="266"/>
    </row>
    <row r="134" spans="5:6">
      <c r="E134" s="453"/>
      <c r="F134" s="266"/>
    </row>
    <row r="135" spans="5:6">
      <c r="E135" s="453"/>
      <c r="F135" s="266"/>
    </row>
    <row r="136" spans="5:6">
      <c r="E136" s="453"/>
      <c r="F136" s="266"/>
    </row>
    <row r="137" spans="5:6">
      <c r="E137" s="453"/>
      <c r="F137" s="266"/>
    </row>
    <row r="138" spans="5:6">
      <c r="E138" s="453"/>
      <c r="F138" s="266"/>
    </row>
    <row r="139" spans="5:6">
      <c r="E139" s="453"/>
      <c r="F139" s="266"/>
    </row>
    <row r="140" spans="5:6">
      <c r="E140" s="453"/>
      <c r="F140" s="266"/>
    </row>
    <row r="141" spans="5:6">
      <c r="E141" s="453"/>
      <c r="F141" s="266"/>
    </row>
    <row r="142" spans="5:6">
      <c r="E142" s="453"/>
      <c r="F142" s="266"/>
    </row>
    <row r="143" spans="5:6">
      <c r="E143" s="453"/>
      <c r="F143" s="266"/>
    </row>
    <row r="144" spans="5:6">
      <c r="E144" s="453"/>
      <c r="F144" s="266"/>
    </row>
    <row r="145" spans="5:6">
      <c r="E145" s="453"/>
      <c r="F145" s="266"/>
    </row>
    <row r="146" spans="5:6">
      <c r="E146" s="453"/>
      <c r="F146" s="266"/>
    </row>
    <row r="147" spans="5:6">
      <c r="E147" s="453"/>
      <c r="F147" s="266"/>
    </row>
    <row r="148" spans="5:6">
      <c r="E148" s="268"/>
      <c r="F148" s="266"/>
    </row>
    <row r="149" spans="5:6">
      <c r="E149" s="268"/>
      <c r="F149" s="266"/>
    </row>
    <row r="150" spans="5:6">
      <c r="E150" s="268"/>
      <c r="F150" s="266"/>
    </row>
    <row r="151" spans="5:6">
      <c r="E151" s="268"/>
      <c r="F151" s="266"/>
    </row>
    <row r="152" spans="5:6">
      <c r="E152" s="268"/>
      <c r="F152" s="266"/>
    </row>
    <row r="153" spans="5:6">
      <c r="E153" s="268"/>
      <c r="F153" s="266"/>
    </row>
    <row r="154" spans="5:6">
      <c r="E154" s="268"/>
      <c r="F154" s="266"/>
    </row>
    <row r="155" spans="5:6">
      <c r="E155" s="268"/>
      <c r="F155" s="266"/>
    </row>
    <row r="156" spans="5:6">
      <c r="E156" s="268"/>
      <c r="F156" s="266"/>
    </row>
    <row r="157" spans="5:6">
      <c r="E157" s="268"/>
      <c r="F157" s="266"/>
    </row>
    <row r="158" spans="5:6">
      <c r="E158" s="268"/>
      <c r="F158" s="266"/>
    </row>
    <row r="159" spans="5:6">
      <c r="E159" s="268"/>
      <c r="F159" s="266"/>
    </row>
    <row r="160" spans="5:6">
      <c r="E160" s="268"/>
      <c r="F160" s="266"/>
    </row>
    <row r="161" spans="5:6">
      <c r="E161" s="268"/>
      <c r="F161" s="266"/>
    </row>
    <row r="162" spans="5:6">
      <c r="E162" s="268"/>
      <c r="F162" s="266"/>
    </row>
    <row r="163" spans="5:6">
      <c r="E163" s="268"/>
      <c r="F163" s="266"/>
    </row>
    <row r="164" spans="5:6">
      <c r="E164" s="268"/>
      <c r="F164" s="266"/>
    </row>
    <row r="165" spans="5:6">
      <c r="E165" s="268"/>
      <c r="F165" s="266"/>
    </row>
    <row r="166" spans="5:6">
      <c r="E166" s="268"/>
      <c r="F166" s="266"/>
    </row>
    <row r="167" spans="5:6">
      <c r="E167" s="268"/>
      <c r="F167" s="266"/>
    </row>
    <row r="168" spans="5:6">
      <c r="E168" s="268"/>
      <c r="F168" s="266"/>
    </row>
    <row r="169" spans="5:6">
      <c r="E169" s="268"/>
      <c r="F169" s="266"/>
    </row>
    <row r="170" spans="5:6">
      <c r="E170" s="268"/>
      <c r="F170" s="266"/>
    </row>
    <row r="171" spans="5:6">
      <c r="E171" s="268"/>
      <c r="F171" s="266"/>
    </row>
    <row r="172" spans="5:6">
      <c r="E172" s="268"/>
      <c r="F172" s="266"/>
    </row>
    <row r="173" spans="5:6">
      <c r="E173" s="268"/>
      <c r="F173" s="266"/>
    </row>
    <row r="174" spans="5:6">
      <c r="E174" s="268"/>
      <c r="F174" s="266"/>
    </row>
    <row r="175" spans="5:6">
      <c r="E175" s="268"/>
      <c r="F175" s="266"/>
    </row>
    <row r="176" spans="5:6">
      <c r="E176" s="268"/>
      <c r="F176" s="266"/>
    </row>
    <row r="177" spans="5:6">
      <c r="E177" s="268"/>
      <c r="F177" s="266"/>
    </row>
    <row r="178" spans="5:6">
      <c r="E178" s="268"/>
      <c r="F178" s="266"/>
    </row>
    <row r="179" spans="5:6">
      <c r="E179" s="268"/>
      <c r="F179" s="266"/>
    </row>
    <row r="180" spans="5:6">
      <c r="E180" s="268"/>
      <c r="F180" s="266"/>
    </row>
    <row r="181" spans="5:6">
      <c r="E181" s="268"/>
      <c r="F181" s="266"/>
    </row>
    <row r="182" spans="5:6">
      <c r="E182" s="268"/>
      <c r="F182" s="266"/>
    </row>
    <row r="183" spans="5:6">
      <c r="E183" s="268"/>
      <c r="F183" s="266"/>
    </row>
    <row r="184" spans="5:6">
      <c r="E184" s="268"/>
      <c r="F184" s="266"/>
    </row>
    <row r="185" spans="5:6">
      <c r="E185" s="268"/>
      <c r="F185" s="266"/>
    </row>
    <row r="186" spans="5:6">
      <c r="E186" s="268"/>
      <c r="F186" s="266"/>
    </row>
    <row r="187" spans="5:6">
      <c r="E187" s="268"/>
      <c r="F187" s="266"/>
    </row>
    <row r="188" spans="5:6">
      <c r="E188" s="268"/>
      <c r="F188" s="266"/>
    </row>
    <row r="189" spans="5:6">
      <c r="E189" s="268"/>
      <c r="F189" s="266"/>
    </row>
    <row r="190" spans="5:6">
      <c r="E190" s="268"/>
      <c r="F190" s="266"/>
    </row>
    <row r="191" spans="5:6">
      <c r="E191" s="268"/>
      <c r="F191" s="266"/>
    </row>
    <row r="192" spans="5:6">
      <c r="E192" s="268"/>
      <c r="F192" s="266"/>
    </row>
    <row r="193" spans="5:6">
      <c r="E193" s="268"/>
      <c r="F193" s="266"/>
    </row>
    <row r="194" spans="5:6">
      <c r="E194" s="268"/>
      <c r="F194" s="266"/>
    </row>
    <row r="195" spans="5:6">
      <c r="E195" s="268"/>
      <c r="F195" s="266"/>
    </row>
    <row r="196" spans="5:6">
      <c r="E196" s="268"/>
      <c r="F196" s="266"/>
    </row>
    <row r="197" spans="5:6">
      <c r="E197" s="268"/>
      <c r="F197" s="266"/>
    </row>
    <row r="198" spans="5:6">
      <c r="E198" s="268"/>
      <c r="F198" s="266"/>
    </row>
    <row r="199" spans="5:6">
      <c r="E199" s="268"/>
      <c r="F199" s="266"/>
    </row>
    <row r="200" spans="5:6">
      <c r="E200" s="268"/>
      <c r="F200" s="266"/>
    </row>
    <row r="201" spans="5:6">
      <c r="E201" s="268"/>
      <c r="F201" s="266"/>
    </row>
    <row r="202" spans="5:6">
      <c r="E202" s="268"/>
      <c r="F202" s="266"/>
    </row>
    <row r="203" spans="5:6">
      <c r="E203" s="268"/>
      <c r="F203" s="266"/>
    </row>
    <row r="204" spans="5:6">
      <c r="E204" s="268"/>
      <c r="F204" s="266"/>
    </row>
    <row r="205" spans="5:6">
      <c r="E205" s="268"/>
      <c r="F205" s="266"/>
    </row>
    <row r="206" spans="5:6">
      <c r="E206" s="268"/>
      <c r="F206" s="266"/>
    </row>
    <row r="207" spans="5:6">
      <c r="E207" s="268"/>
      <c r="F207" s="266"/>
    </row>
    <row r="208" spans="5:6">
      <c r="E208" s="268"/>
      <c r="F208" s="266"/>
    </row>
    <row r="209" spans="5:6">
      <c r="E209" s="268"/>
      <c r="F209" s="266"/>
    </row>
    <row r="210" spans="5:6">
      <c r="E210" s="268"/>
      <c r="F210" s="266"/>
    </row>
    <row r="211" spans="5:6">
      <c r="E211" s="268"/>
      <c r="F211" s="266"/>
    </row>
    <row r="212" spans="5:6">
      <c r="E212" s="268"/>
      <c r="F212" s="266"/>
    </row>
    <row r="213" spans="5:6">
      <c r="E213" s="268"/>
      <c r="F213" s="266"/>
    </row>
    <row r="214" spans="5:6">
      <c r="E214" s="268"/>
      <c r="F214" s="266"/>
    </row>
    <row r="215" spans="5:6">
      <c r="E215" s="268"/>
      <c r="F215" s="266"/>
    </row>
    <row r="216" spans="5:6">
      <c r="E216" s="268"/>
      <c r="F216" s="266"/>
    </row>
    <row r="217" spans="5:6">
      <c r="E217" s="268"/>
      <c r="F217" s="266"/>
    </row>
    <row r="218" spans="5:6">
      <c r="E218" s="268"/>
      <c r="F218" s="266"/>
    </row>
    <row r="219" spans="5:6">
      <c r="E219" s="268"/>
      <c r="F219" s="266"/>
    </row>
    <row r="220" spans="5:6">
      <c r="E220" s="268"/>
      <c r="F220" s="266"/>
    </row>
    <row r="221" spans="5:6">
      <c r="E221" s="268"/>
      <c r="F221" s="266"/>
    </row>
    <row r="222" spans="5:6">
      <c r="E222" s="268"/>
      <c r="F222" s="266"/>
    </row>
    <row r="223" spans="5:6">
      <c r="E223" s="268"/>
      <c r="F223" s="266"/>
    </row>
    <row r="224" spans="5:6">
      <c r="E224" s="268"/>
      <c r="F224" s="266"/>
    </row>
    <row r="225" spans="5:6">
      <c r="E225" s="268"/>
      <c r="F225" s="266"/>
    </row>
    <row r="226" spans="5:6">
      <c r="E226" s="268"/>
      <c r="F226" s="266"/>
    </row>
    <row r="227" spans="5:6">
      <c r="E227" s="268"/>
      <c r="F227" s="266"/>
    </row>
    <row r="228" spans="5:6">
      <c r="E228" s="268"/>
      <c r="F228" s="266"/>
    </row>
    <row r="229" spans="5:6">
      <c r="E229" s="268"/>
      <c r="F229" s="266"/>
    </row>
    <row r="230" spans="5:6">
      <c r="E230" s="268"/>
      <c r="F230" s="266"/>
    </row>
    <row r="231" spans="5:6">
      <c r="E231" s="268"/>
      <c r="F231" s="266"/>
    </row>
    <row r="232" spans="5:6">
      <c r="E232" s="268"/>
      <c r="F232" s="266"/>
    </row>
    <row r="233" spans="5:6">
      <c r="E233" s="268"/>
      <c r="F233" s="266"/>
    </row>
    <row r="234" spans="5:6">
      <c r="E234" s="268"/>
      <c r="F234" s="266"/>
    </row>
    <row r="235" spans="5:6">
      <c r="E235" s="268"/>
      <c r="F235" s="266"/>
    </row>
    <row r="236" spans="5:6">
      <c r="E236" s="268"/>
      <c r="F236" s="266"/>
    </row>
    <row r="237" spans="5:6">
      <c r="E237" s="268"/>
      <c r="F237" s="266"/>
    </row>
    <row r="238" spans="5:6">
      <c r="E238" s="268"/>
      <c r="F238" s="266"/>
    </row>
    <row r="239" spans="5:6">
      <c r="E239" s="268"/>
      <c r="F239" s="266"/>
    </row>
    <row r="240" spans="5:6">
      <c r="E240" s="268"/>
      <c r="F240" s="266"/>
    </row>
    <row r="241" spans="5:6">
      <c r="E241" s="268"/>
      <c r="F241" s="266"/>
    </row>
    <row r="242" spans="5:6">
      <c r="E242" s="268"/>
      <c r="F242" s="266"/>
    </row>
    <row r="243" spans="5:6">
      <c r="E243" s="268"/>
      <c r="F243" s="266"/>
    </row>
    <row r="244" spans="5:6">
      <c r="E244" s="268"/>
      <c r="F244" s="266"/>
    </row>
    <row r="245" spans="5:6">
      <c r="E245" s="268"/>
      <c r="F245" s="266"/>
    </row>
    <row r="246" spans="5:6">
      <c r="E246" s="268"/>
      <c r="F246" s="266"/>
    </row>
    <row r="247" spans="5:6">
      <c r="E247" s="268"/>
      <c r="F247" s="266"/>
    </row>
    <row r="248" spans="5:6">
      <c r="E248" s="268"/>
      <c r="F248" s="266"/>
    </row>
    <row r="249" spans="5:6">
      <c r="E249" s="268"/>
      <c r="F249" s="266"/>
    </row>
    <row r="250" spans="5:6">
      <c r="E250" s="268"/>
      <c r="F250" s="266"/>
    </row>
    <row r="251" spans="5:6">
      <c r="E251" s="268"/>
      <c r="F251" s="266"/>
    </row>
    <row r="252" spans="5:6">
      <c r="E252" s="268"/>
      <c r="F252" s="266"/>
    </row>
    <row r="253" spans="5:6">
      <c r="E253" s="268"/>
      <c r="F253" s="266"/>
    </row>
    <row r="254" spans="5:6">
      <c r="E254" s="268"/>
      <c r="F254" s="266"/>
    </row>
    <row r="255" spans="5:6">
      <c r="E255" s="268"/>
      <c r="F255" s="266"/>
    </row>
    <row r="256" spans="5:6">
      <c r="E256" s="268"/>
      <c r="F256" s="266"/>
    </row>
    <row r="257" spans="5:6">
      <c r="E257" s="268"/>
      <c r="F257" s="266"/>
    </row>
    <row r="258" spans="5:6">
      <c r="E258" s="268"/>
      <c r="F258" s="266"/>
    </row>
    <row r="259" spans="5:6">
      <c r="E259" s="268"/>
      <c r="F259" s="266"/>
    </row>
    <row r="260" spans="5:6">
      <c r="E260" s="268"/>
      <c r="F260" s="266"/>
    </row>
    <row r="261" spans="5:6">
      <c r="E261" s="268"/>
      <c r="F261" s="266"/>
    </row>
    <row r="262" spans="5:6">
      <c r="E262" s="268"/>
      <c r="F262" s="266"/>
    </row>
    <row r="263" spans="5:6">
      <c r="E263" s="268"/>
      <c r="F263" s="266"/>
    </row>
    <row r="264" spans="5:6">
      <c r="E264" s="268"/>
      <c r="F264" s="266"/>
    </row>
    <row r="265" spans="5:6">
      <c r="E265" s="268"/>
      <c r="F265" s="266"/>
    </row>
    <row r="266" spans="5:6">
      <c r="E266" s="268"/>
      <c r="F266" s="266"/>
    </row>
    <row r="267" spans="5:6">
      <c r="E267" s="268"/>
      <c r="F267" s="266"/>
    </row>
    <row r="268" spans="5:6">
      <c r="E268" s="268"/>
      <c r="F268" s="266"/>
    </row>
    <row r="269" spans="5:6">
      <c r="E269" s="268"/>
      <c r="F269" s="266"/>
    </row>
    <row r="270" spans="5:6">
      <c r="E270" s="268"/>
      <c r="F270" s="266"/>
    </row>
    <row r="271" spans="5:6">
      <c r="E271" s="268"/>
      <c r="F271" s="266"/>
    </row>
    <row r="272" spans="5:6">
      <c r="E272" s="268"/>
      <c r="F272" s="266"/>
    </row>
    <row r="273" spans="5:6">
      <c r="E273" s="268"/>
      <c r="F273" s="266"/>
    </row>
    <row r="274" spans="5:6">
      <c r="E274" s="268"/>
      <c r="F274" s="266"/>
    </row>
    <row r="275" spans="5:6">
      <c r="E275" s="268"/>
      <c r="F275" s="266"/>
    </row>
    <row r="276" spans="5:6">
      <c r="E276" s="268"/>
      <c r="F276" s="266"/>
    </row>
    <row r="277" spans="5:6">
      <c r="E277" s="268"/>
      <c r="F277" s="266"/>
    </row>
    <row r="278" spans="5:6">
      <c r="E278" s="268"/>
      <c r="F278" s="266"/>
    </row>
    <row r="279" spans="5:6">
      <c r="E279" s="268"/>
      <c r="F279" s="266"/>
    </row>
    <row r="280" spans="5:6">
      <c r="E280" s="268"/>
      <c r="F280" s="266"/>
    </row>
    <row r="281" spans="5:6">
      <c r="E281" s="268"/>
      <c r="F281" s="266"/>
    </row>
    <row r="282" spans="5:6">
      <c r="E282" s="268"/>
      <c r="F282" s="266"/>
    </row>
    <row r="283" spans="5:6">
      <c r="E283" s="268"/>
      <c r="F283" s="266"/>
    </row>
    <row r="284" spans="5:6">
      <c r="E284" s="268"/>
      <c r="F284" s="266"/>
    </row>
    <row r="285" spans="5:6">
      <c r="E285" s="268"/>
      <c r="F285" s="266"/>
    </row>
    <row r="286" spans="5:6">
      <c r="E286" s="268"/>
      <c r="F286" s="266"/>
    </row>
    <row r="287" spans="5:6">
      <c r="E287" s="268"/>
      <c r="F287" s="266"/>
    </row>
    <row r="288" spans="5:6">
      <c r="E288" s="268"/>
      <c r="F288" s="266"/>
    </row>
    <row r="289" spans="5:6">
      <c r="E289" s="268"/>
      <c r="F289" s="266"/>
    </row>
    <row r="290" spans="5:6">
      <c r="E290" s="268"/>
      <c r="F290" s="266"/>
    </row>
    <row r="291" spans="5:6">
      <c r="E291" s="268"/>
      <c r="F291" s="266"/>
    </row>
    <row r="292" spans="5:6">
      <c r="E292" s="268"/>
      <c r="F292" s="266"/>
    </row>
    <row r="293" spans="5:6">
      <c r="E293" s="268"/>
      <c r="F293" s="266"/>
    </row>
    <row r="294" spans="5:6">
      <c r="E294" s="268"/>
      <c r="F294" s="266"/>
    </row>
    <row r="295" spans="5:6">
      <c r="E295" s="268"/>
      <c r="F295" s="266"/>
    </row>
    <row r="296" spans="5:6">
      <c r="E296" s="268"/>
      <c r="F296" s="266"/>
    </row>
    <row r="297" spans="5:6">
      <c r="E297" s="268"/>
      <c r="F297" s="266"/>
    </row>
    <row r="298" spans="5:6">
      <c r="E298" s="268"/>
      <c r="F298" s="266"/>
    </row>
    <row r="299" spans="5:6">
      <c r="E299" s="268"/>
      <c r="F299" s="266"/>
    </row>
    <row r="300" spans="5:6">
      <c r="E300" s="268"/>
      <c r="F300" s="266"/>
    </row>
    <row r="301" spans="5:6">
      <c r="E301" s="268"/>
      <c r="F301" s="266"/>
    </row>
    <row r="302" spans="5:6">
      <c r="E302" s="268"/>
      <c r="F302" s="266"/>
    </row>
    <row r="303" spans="5:6">
      <c r="E303" s="268"/>
      <c r="F303" s="266"/>
    </row>
    <row r="304" spans="5:6">
      <c r="E304" s="268"/>
      <c r="F304" s="266"/>
    </row>
    <row r="305" spans="5:6">
      <c r="E305" s="268"/>
      <c r="F305" s="266"/>
    </row>
    <row r="306" spans="5:6">
      <c r="E306" s="268"/>
      <c r="F306" s="266"/>
    </row>
    <row r="307" spans="5:6">
      <c r="E307" s="268"/>
      <c r="F307" s="266"/>
    </row>
    <row r="308" spans="5:6">
      <c r="E308" s="268"/>
      <c r="F308" s="266"/>
    </row>
    <row r="309" spans="5:6">
      <c r="E309" s="268"/>
      <c r="F309" s="266"/>
    </row>
    <row r="310" spans="5:6">
      <c r="E310" s="268"/>
      <c r="F310" s="266"/>
    </row>
    <row r="311" spans="5:6">
      <c r="E311" s="268"/>
      <c r="F311" s="266"/>
    </row>
    <row r="312" spans="5:6">
      <c r="E312" s="268"/>
      <c r="F312" s="266"/>
    </row>
    <row r="313" spans="5:6">
      <c r="E313" s="268"/>
      <c r="F313" s="266"/>
    </row>
    <row r="314" spans="5:6">
      <c r="E314" s="268"/>
      <c r="F314" s="266"/>
    </row>
    <row r="315" spans="5:6">
      <c r="E315" s="268"/>
      <c r="F315" s="266"/>
    </row>
    <row r="316" spans="5:6">
      <c r="E316" s="268"/>
      <c r="F316" s="266"/>
    </row>
    <row r="317" spans="5:6">
      <c r="E317" s="268"/>
      <c r="F317" s="266"/>
    </row>
    <row r="318" spans="5:6">
      <c r="E318" s="268"/>
      <c r="F318" s="266"/>
    </row>
    <row r="319" spans="5:6">
      <c r="E319" s="268"/>
      <c r="F319" s="266"/>
    </row>
    <row r="320" spans="5:6">
      <c r="E320" s="268"/>
      <c r="F320" s="266"/>
    </row>
    <row r="321" spans="5:6">
      <c r="E321" s="268"/>
      <c r="F321" s="266"/>
    </row>
    <row r="322" spans="5:6">
      <c r="E322" s="268"/>
      <c r="F322" s="266"/>
    </row>
    <row r="323" spans="5:6">
      <c r="E323" s="268"/>
      <c r="F323" s="266"/>
    </row>
    <row r="324" spans="5:6">
      <c r="E324" s="268"/>
      <c r="F324" s="266"/>
    </row>
    <row r="325" spans="5:6">
      <c r="E325" s="268"/>
      <c r="F325" s="266"/>
    </row>
    <row r="326" spans="5:6">
      <c r="E326" s="268"/>
      <c r="F326" s="266"/>
    </row>
    <row r="327" spans="5:6">
      <c r="E327" s="268"/>
      <c r="F327" s="266"/>
    </row>
    <row r="328" spans="5:6">
      <c r="E328" s="268"/>
      <c r="F328" s="266"/>
    </row>
    <row r="329" spans="5:6">
      <c r="E329" s="268"/>
      <c r="F329" s="266"/>
    </row>
    <row r="330" spans="5:6">
      <c r="E330" s="268"/>
      <c r="F330" s="266"/>
    </row>
    <row r="331" spans="5:6">
      <c r="E331" s="268"/>
      <c r="F331" s="266"/>
    </row>
    <row r="332" spans="5:6">
      <c r="E332" s="268"/>
      <c r="F332" s="266"/>
    </row>
    <row r="333" spans="5:6">
      <c r="E333" s="268"/>
      <c r="F333" s="266"/>
    </row>
    <row r="334" spans="5:6">
      <c r="E334" s="268"/>
      <c r="F334" s="266"/>
    </row>
    <row r="335" spans="5:6">
      <c r="E335" s="268"/>
      <c r="F335" s="266"/>
    </row>
    <row r="336" spans="5:6">
      <c r="E336" s="268"/>
      <c r="F336" s="266"/>
    </row>
    <row r="337" spans="5:6">
      <c r="E337" s="268"/>
      <c r="F337" s="266"/>
    </row>
    <row r="338" spans="5:6">
      <c r="E338" s="268"/>
      <c r="F338" s="266"/>
    </row>
    <row r="339" spans="5:6">
      <c r="E339" s="268"/>
      <c r="F339" s="266"/>
    </row>
    <row r="340" spans="5:6">
      <c r="E340" s="268"/>
      <c r="F340" s="266"/>
    </row>
    <row r="341" spans="5:6">
      <c r="E341" s="268"/>
      <c r="F341" s="266"/>
    </row>
    <row r="342" spans="5:6">
      <c r="E342" s="268"/>
      <c r="F342" s="266"/>
    </row>
    <row r="343" spans="5:6">
      <c r="E343" s="268"/>
      <c r="F343" s="266"/>
    </row>
    <row r="344" spans="5:6">
      <c r="E344" s="268"/>
      <c r="F344" s="266"/>
    </row>
    <row r="345" spans="5:6">
      <c r="E345" s="268"/>
      <c r="F345" s="266"/>
    </row>
    <row r="346" spans="5:6">
      <c r="E346" s="268"/>
      <c r="F346" s="266"/>
    </row>
    <row r="347" spans="5:6">
      <c r="E347" s="268"/>
      <c r="F347" s="266"/>
    </row>
    <row r="348" spans="5:6">
      <c r="E348" s="268"/>
      <c r="F348" s="266"/>
    </row>
    <row r="349" spans="5:6">
      <c r="E349" s="268"/>
      <c r="F349" s="266"/>
    </row>
    <row r="350" spans="5:6">
      <c r="E350" s="268"/>
      <c r="F350" s="266"/>
    </row>
    <row r="351" spans="5:6">
      <c r="E351" s="268"/>
      <c r="F351" s="266"/>
    </row>
    <row r="352" spans="5:6">
      <c r="E352" s="268"/>
      <c r="F352" s="266"/>
    </row>
    <row r="353" spans="5:6">
      <c r="E353" s="268"/>
      <c r="F353" s="266"/>
    </row>
    <row r="354" spans="5:6">
      <c r="E354" s="268"/>
      <c r="F354" s="266"/>
    </row>
    <row r="355" spans="5:6">
      <c r="E355" s="268"/>
      <c r="F355" s="266"/>
    </row>
    <row r="356" spans="5:6">
      <c r="E356" s="268"/>
      <c r="F356" s="266"/>
    </row>
    <row r="357" spans="5:6">
      <c r="E357" s="268"/>
      <c r="F357" s="266"/>
    </row>
    <row r="358" spans="5:6">
      <c r="E358" s="268"/>
      <c r="F358" s="266"/>
    </row>
    <row r="359" spans="5:6">
      <c r="E359" s="268"/>
      <c r="F359" s="266"/>
    </row>
    <row r="360" spans="5:6">
      <c r="E360" s="268"/>
      <c r="F360" s="266"/>
    </row>
    <row r="361" spans="5:6">
      <c r="E361" s="268"/>
      <c r="F361" s="266"/>
    </row>
    <row r="362" spans="5:6">
      <c r="E362" s="268"/>
      <c r="F362" s="266"/>
    </row>
    <row r="363" spans="5:6">
      <c r="E363" s="268"/>
      <c r="F363" s="266"/>
    </row>
    <row r="364" spans="5:6">
      <c r="E364" s="268"/>
      <c r="F364" s="266"/>
    </row>
    <row r="365" spans="5:6">
      <c r="E365" s="268"/>
      <c r="F365" s="266"/>
    </row>
    <row r="366" spans="5:6">
      <c r="E366" s="268"/>
      <c r="F366" s="266"/>
    </row>
    <row r="367" spans="5:6">
      <c r="E367" s="268"/>
      <c r="F367" s="266"/>
    </row>
    <row r="368" spans="5:6">
      <c r="E368" s="268"/>
      <c r="F368" s="266"/>
    </row>
    <row r="369" spans="5:6">
      <c r="E369" s="268"/>
      <c r="F369" s="266"/>
    </row>
    <row r="370" spans="5:6">
      <c r="E370" s="268"/>
      <c r="F370" s="266"/>
    </row>
    <row r="371" spans="5:6">
      <c r="E371" s="268"/>
      <c r="F371" s="266"/>
    </row>
    <row r="372" spans="5:6">
      <c r="E372" s="268"/>
      <c r="F372" s="266"/>
    </row>
    <row r="373" spans="5:6">
      <c r="E373" s="268"/>
      <c r="F373" s="266"/>
    </row>
    <row r="374" spans="5:6">
      <c r="E374" s="268"/>
      <c r="F374" s="266"/>
    </row>
    <row r="375" spans="5:6">
      <c r="E375" s="268"/>
      <c r="F375" s="266"/>
    </row>
    <row r="376" spans="5:6">
      <c r="E376" s="268"/>
      <c r="F376" s="266"/>
    </row>
    <row r="377" spans="5:6">
      <c r="E377" s="268"/>
      <c r="F377" s="266"/>
    </row>
    <row r="378" spans="5:6">
      <c r="E378" s="268"/>
      <c r="F378" s="266"/>
    </row>
    <row r="379" spans="5:6">
      <c r="E379" s="268"/>
      <c r="F379" s="266"/>
    </row>
    <row r="380" spans="5:6">
      <c r="E380" s="268"/>
      <c r="F380" s="266"/>
    </row>
    <row r="381" spans="5:6">
      <c r="E381" s="268"/>
      <c r="F381" s="266"/>
    </row>
    <row r="382" spans="5:6">
      <c r="E382" s="268"/>
      <c r="F382" s="266"/>
    </row>
    <row r="383" spans="5:6">
      <c r="E383" s="268"/>
      <c r="F383" s="266"/>
    </row>
    <row r="384" spans="5:6">
      <c r="E384" s="268"/>
      <c r="F384" s="266"/>
    </row>
    <row r="385" spans="5:6">
      <c r="E385" s="268"/>
      <c r="F385" s="266"/>
    </row>
    <row r="386" spans="5:6">
      <c r="E386" s="268"/>
      <c r="F386" s="266"/>
    </row>
    <row r="387" spans="5:6">
      <c r="E387" s="268"/>
      <c r="F387" s="266"/>
    </row>
    <row r="388" spans="5:6">
      <c r="E388" s="268"/>
      <c r="F388" s="266"/>
    </row>
    <row r="389" spans="5:6">
      <c r="E389" s="268"/>
      <c r="F389" s="266"/>
    </row>
    <row r="390" spans="5:6">
      <c r="E390" s="268"/>
      <c r="F390" s="266"/>
    </row>
    <row r="391" spans="5:6">
      <c r="E391" s="268"/>
      <c r="F391" s="266"/>
    </row>
    <row r="392" spans="5:6">
      <c r="E392" s="268"/>
      <c r="F392" s="266"/>
    </row>
    <row r="393" spans="5:6">
      <c r="E393" s="268"/>
      <c r="F393" s="266"/>
    </row>
    <row r="394" spans="5:6">
      <c r="E394" s="268"/>
      <c r="F394" s="266"/>
    </row>
    <row r="395" spans="5:6">
      <c r="E395" s="268"/>
      <c r="F395" s="266"/>
    </row>
    <row r="396" spans="5:6">
      <c r="E396" s="268"/>
      <c r="F396" s="266"/>
    </row>
    <row r="397" spans="5:6">
      <c r="E397" s="268"/>
      <c r="F397" s="266"/>
    </row>
    <row r="398" spans="5:6">
      <c r="E398" s="268"/>
      <c r="F398" s="266"/>
    </row>
    <row r="399" spans="5:6">
      <c r="E399" s="268"/>
      <c r="F399" s="266"/>
    </row>
    <row r="400" spans="5:6">
      <c r="E400" s="268"/>
      <c r="F400" s="266"/>
    </row>
    <row r="401" spans="5:6">
      <c r="E401" s="268"/>
      <c r="F401" s="266"/>
    </row>
    <row r="402" spans="5:6">
      <c r="E402" s="268"/>
      <c r="F402" s="266"/>
    </row>
    <row r="403" spans="5:6">
      <c r="E403" s="268"/>
      <c r="F403" s="266"/>
    </row>
    <row r="404" spans="5:6">
      <c r="E404" s="268"/>
      <c r="F404" s="266"/>
    </row>
    <row r="405" spans="5:6">
      <c r="E405" s="268"/>
      <c r="F405" s="266"/>
    </row>
    <row r="406" spans="5:6">
      <c r="E406" s="268"/>
      <c r="F406" s="266"/>
    </row>
    <row r="407" spans="5:6">
      <c r="E407" s="268"/>
      <c r="F407" s="266"/>
    </row>
    <row r="408" spans="5:6">
      <c r="E408" s="268"/>
      <c r="F408" s="266"/>
    </row>
    <row r="409" spans="5:6">
      <c r="E409" s="268"/>
      <c r="F409" s="266"/>
    </row>
    <row r="410" spans="5:6">
      <c r="E410" s="268"/>
      <c r="F410" s="266"/>
    </row>
    <row r="411" spans="5:6">
      <c r="E411" s="268"/>
      <c r="F411" s="266"/>
    </row>
    <row r="412" spans="5:6">
      <c r="E412" s="268"/>
      <c r="F412" s="266"/>
    </row>
    <row r="413" spans="5:6">
      <c r="E413" s="268"/>
      <c r="F413" s="266"/>
    </row>
    <row r="414" spans="5:6">
      <c r="E414" s="268"/>
      <c r="F414" s="266"/>
    </row>
    <row r="415" spans="5:6">
      <c r="E415" s="268"/>
      <c r="F415" s="266"/>
    </row>
    <row r="416" spans="5:6">
      <c r="E416" s="268"/>
      <c r="F416" s="266"/>
    </row>
    <row r="417" spans="5:6">
      <c r="E417" s="268"/>
      <c r="F417" s="266"/>
    </row>
    <row r="418" spans="5:6">
      <c r="E418" s="268"/>
      <c r="F418" s="266"/>
    </row>
    <row r="419" spans="5:6">
      <c r="E419" s="268"/>
      <c r="F419" s="266"/>
    </row>
    <row r="420" spans="5:6">
      <c r="E420" s="268"/>
      <c r="F420" s="266"/>
    </row>
    <row r="421" spans="5:6">
      <c r="E421" s="268"/>
      <c r="F421" s="266"/>
    </row>
    <row r="422" spans="5:6">
      <c r="E422" s="268"/>
      <c r="F422" s="266"/>
    </row>
    <row r="423" spans="5:6">
      <c r="E423" s="268"/>
      <c r="F423" s="266"/>
    </row>
    <row r="424" spans="5:6">
      <c r="E424" s="268"/>
      <c r="F424" s="266"/>
    </row>
    <row r="425" spans="5:6">
      <c r="E425" s="268"/>
      <c r="F425" s="266"/>
    </row>
    <row r="426" spans="5:6">
      <c r="E426" s="268"/>
      <c r="F426" s="266"/>
    </row>
    <row r="427" spans="5:6">
      <c r="E427" s="268"/>
      <c r="F427" s="266"/>
    </row>
    <row r="428" spans="5:6">
      <c r="E428" s="268"/>
      <c r="F428" s="266"/>
    </row>
    <row r="429" spans="5:6">
      <c r="E429" s="268"/>
      <c r="F429" s="266"/>
    </row>
    <row r="430" spans="5:6">
      <c r="E430" s="268"/>
      <c r="F430" s="266"/>
    </row>
    <row r="431" spans="5:6">
      <c r="E431" s="268"/>
      <c r="F431" s="266"/>
    </row>
    <row r="432" spans="5:6">
      <c r="E432" s="268"/>
      <c r="F432" s="266"/>
    </row>
    <row r="433" spans="5:6">
      <c r="E433" s="268"/>
      <c r="F433" s="266"/>
    </row>
    <row r="434" spans="5:6">
      <c r="E434" s="268"/>
      <c r="F434" s="266"/>
    </row>
    <row r="435" spans="5:6">
      <c r="E435" s="268"/>
      <c r="F435" s="266"/>
    </row>
    <row r="436" spans="5:6">
      <c r="E436" s="268"/>
      <c r="F436" s="266"/>
    </row>
    <row r="437" spans="5:6">
      <c r="E437" s="268"/>
      <c r="F437" s="266"/>
    </row>
    <row r="438" spans="5:6">
      <c r="E438" s="268"/>
      <c r="F438" s="266"/>
    </row>
    <row r="439" spans="5:6">
      <c r="E439" s="268"/>
      <c r="F439" s="266"/>
    </row>
    <row r="440" spans="5:6">
      <c r="E440" s="268"/>
      <c r="F440" s="266"/>
    </row>
    <row r="441" spans="5:6">
      <c r="E441" s="268"/>
      <c r="F441" s="266"/>
    </row>
    <row r="442" spans="5:6">
      <c r="E442" s="268"/>
      <c r="F442" s="266"/>
    </row>
    <row r="443" spans="5:6">
      <c r="E443" s="268"/>
      <c r="F443" s="266"/>
    </row>
    <row r="444" spans="5:6">
      <c r="E444" s="268"/>
      <c r="F444" s="266"/>
    </row>
    <row r="445" spans="5:6">
      <c r="E445" s="268"/>
      <c r="F445" s="266"/>
    </row>
    <row r="446" spans="5:6">
      <c r="E446" s="268"/>
      <c r="F446" s="266"/>
    </row>
    <row r="447" spans="5:6">
      <c r="E447" s="268"/>
      <c r="F447" s="266"/>
    </row>
    <row r="448" spans="5:6">
      <c r="E448" s="268"/>
      <c r="F448" s="266"/>
    </row>
    <row r="449" spans="5:6">
      <c r="E449" s="268"/>
      <c r="F449" s="266"/>
    </row>
    <row r="450" spans="5:6">
      <c r="E450" s="268"/>
      <c r="F450" s="266"/>
    </row>
    <row r="451" spans="5:6">
      <c r="E451" s="268"/>
      <c r="F451" s="266"/>
    </row>
    <row r="452" spans="5:6">
      <c r="E452" s="268"/>
      <c r="F452" s="266"/>
    </row>
    <row r="453" spans="5:6">
      <c r="E453" s="268"/>
      <c r="F453" s="266"/>
    </row>
    <row r="454" spans="5:6">
      <c r="E454" s="268"/>
      <c r="F454" s="266"/>
    </row>
    <row r="455" spans="5:6">
      <c r="E455" s="268"/>
      <c r="F455" s="266"/>
    </row>
    <row r="456" spans="5:6">
      <c r="E456" s="268"/>
      <c r="F456" s="266"/>
    </row>
    <row r="457" spans="5:6">
      <c r="E457" s="268"/>
      <c r="F457" s="266"/>
    </row>
    <row r="458" spans="5:6">
      <c r="E458" s="268"/>
      <c r="F458" s="266"/>
    </row>
    <row r="459" spans="5:6">
      <c r="E459" s="268"/>
      <c r="F459" s="266"/>
    </row>
    <row r="460" spans="5:6">
      <c r="E460" s="268"/>
      <c r="F460" s="266"/>
    </row>
    <row r="461" spans="5:6">
      <c r="E461" s="268"/>
      <c r="F461" s="266"/>
    </row>
    <row r="462" spans="5:6">
      <c r="E462" s="268"/>
      <c r="F462" s="266"/>
    </row>
    <row r="463" spans="5:6">
      <c r="E463" s="268"/>
      <c r="F463" s="266"/>
    </row>
    <row r="464" spans="5:6">
      <c r="E464" s="268"/>
      <c r="F464" s="266"/>
    </row>
    <row r="465" spans="5:6">
      <c r="E465" s="268"/>
      <c r="F465" s="266"/>
    </row>
    <row r="466" spans="5:6">
      <c r="E466" s="268"/>
      <c r="F466" s="266"/>
    </row>
    <row r="467" spans="5:6">
      <c r="E467" s="268"/>
      <c r="F467" s="266"/>
    </row>
    <row r="468" spans="5:6">
      <c r="E468" s="268"/>
      <c r="F468" s="266"/>
    </row>
    <row r="469" spans="5:6">
      <c r="E469" s="268"/>
      <c r="F469" s="266"/>
    </row>
    <row r="470" spans="5:6">
      <c r="E470" s="268"/>
      <c r="F470" s="266"/>
    </row>
    <row r="471" spans="5:6">
      <c r="E471" s="268"/>
      <c r="F471" s="266"/>
    </row>
    <row r="472" spans="5:6">
      <c r="E472" s="268"/>
      <c r="F472" s="266"/>
    </row>
    <row r="473" spans="5:6">
      <c r="E473" s="268"/>
      <c r="F473" s="266"/>
    </row>
    <row r="474" spans="5:6">
      <c r="E474" s="268"/>
      <c r="F474" s="266"/>
    </row>
    <row r="475" spans="5:6">
      <c r="E475" s="268"/>
      <c r="F475" s="266"/>
    </row>
    <row r="476" spans="5:6">
      <c r="E476" s="268"/>
      <c r="F476" s="266"/>
    </row>
    <row r="477" spans="5:6">
      <c r="E477" s="268"/>
      <c r="F477" s="266"/>
    </row>
    <row r="478" spans="5:6">
      <c r="E478" s="268"/>
      <c r="F478" s="266"/>
    </row>
    <row r="479" spans="5:6">
      <c r="E479" s="268"/>
      <c r="F479" s="266"/>
    </row>
    <row r="480" spans="5:6">
      <c r="E480" s="268"/>
      <c r="F480" s="266"/>
    </row>
    <row r="481" spans="5:6">
      <c r="E481" s="268"/>
      <c r="F481" s="266"/>
    </row>
    <row r="482" spans="5:6">
      <c r="E482" s="268"/>
      <c r="F482" s="266"/>
    </row>
    <row r="483" spans="5:6">
      <c r="E483" s="268"/>
      <c r="F483" s="266"/>
    </row>
    <row r="484" spans="5:6">
      <c r="E484" s="268"/>
      <c r="F484" s="266"/>
    </row>
    <row r="485" spans="5:6">
      <c r="E485" s="268"/>
      <c r="F485" s="266"/>
    </row>
    <row r="486" spans="5:6">
      <c r="E486" s="268"/>
      <c r="F486" s="266"/>
    </row>
    <row r="487" spans="5:6">
      <c r="E487" s="268"/>
      <c r="F487" s="266"/>
    </row>
    <row r="488" spans="5:6">
      <c r="E488" s="268"/>
      <c r="F488" s="266"/>
    </row>
    <row r="489" spans="5:6">
      <c r="E489" s="268"/>
      <c r="F489" s="266"/>
    </row>
    <row r="490" spans="5:6">
      <c r="E490" s="268"/>
      <c r="F490" s="266"/>
    </row>
    <row r="491" spans="5:6">
      <c r="E491" s="268"/>
      <c r="F491" s="266"/>
    </row>
    <row r="492" spans="5:6">
      <c r="E492" s="268"/>
      <c r="F492" s="266"/>
    </row>
    <row r="493" spans="5:6">
      <c r="E493" s="268"/>
      <c r="F493" s="266"/>
    </row>
    <row r="494" spans="5:6">
      <c r="E494" s="268"/>
      <c r="F494" s="266"/>
    </row>
    <row r="495" spans="5:6">
      <c r="E495" s="268"/>
      <c r="F495" s="266"/>
    </row>
    <row r="496" spans="5:6">
      <c r="E496" s="268"/>
      <c r="F496" s="266"/>
    </row>
    <row r="497" spans="5:6">
      <c r="E497" s="268"/>
      <c r="F497" s="266"/>
    </row>
    <row r="498" spans="5:6">
      <c r="E498" s="268"/>
      <c r="F498" s="266"/>
    </row>
    <row r="499" spans="5:6">
      <c r="E499" s="268"/>
      <c r="F499" s="266"/>
    </row>
    <row r="500" spans="5:6">
      <c r="E500" s="268"/>
      <c r="F500" s="266"/>
    </row>
    <row r="501" spans="5:6">
      <c r="E501" s="268"/>
      <c r="F501" s="266"/>
    </row>
    <row r="502" spans="5:6">
      <c r="E502" s="268"/>
      <c r="F502" s="266"/>
    </row>
    <row r="503" spans="5:6">
      <c r="E503" s="268"/>
      <c r="F503" s="266"/>
    </row>
    <row r="504" spans="5:6">
      <c r="E504" s="268"/>
      <c r="F504" s="266"/>
    </row>
    <row r="505" spans="5:6">
      <c r="E505" s="268"/>
      <c r="F505" s="266"/>
    </row>
    <row r="506" spans="5:6">
      <c r="E506" s="268"/>
      <c r="F506" s="266"/>
    </row>
    <row r="507" spans="5:6">
      <c r="E507" s="268"/>
      <c r="F507" s="266"/>
    </row>
    <row r="508" spans="5:6">
      <c r="E508" s="268"/>
      <c r="F508" s="266"/>
    </row>
    <row r="509" spans="5:6">
      <c r="E509" s="268"/>
      <c r="F509" s="266"/>
    </row>
    <row r="510" spans="5:6">
      <c r="E510" s="268"/>
      <c r="F510" s="266"/>
    </row>
    <row r="511" spans="5:6">
      <c r="E511" s="268"/>
      <c r="F511" s="266"/>
    </row>
    <row r="512" spans="5:6">
      <c r="E512" s="268"/>
      <c r="F512" s="266"/>
    </row>
    <row r="513" spans="5:6">
      <c r="E513" s="268"/>
      <c r="F513" s="266"/>
    </row>
    <row r="514" spans="5:6">
      <c r="E514" s="268"/>
      <c r="F514" s="266"/>
    </row>
    <row r="515" spans="5:6">
      <c r="E515" s="268"/>
      <c r="F515" s="266"/>
    </row>
    <row r="516" spans="5:6">
      <c r="E516" s="268"/>
      <c r="F516" s="266"/>
    </row>
    <row r="517" spans="5:6">
      <c r="E517" s="268"/>
      <c r="F517" s="266"/>
    </row>
    <row r="518" spans="5:6">
      <c r="E518" s="268"/>
      <c r="F518" s="266"/>
    </row>
    <row r="519" spans="5:6">
      <c r="E519" s="268"/>
      <c r="F519" s="266"/>
    </row>
    <row r="520" spans="5:6">
      <c r="E520" s="268"/>
      <c r="F520" s="266"/>
    </row>
    <row r="521" spans="5:6">
      <c r="E521" s="268"/>
      <c r="F521" s="266"/>
    </row>
    <row r="522" spans="5:6">
      <c r="E522" s="268"/>
      <c r="F522" s="266"/>
    </row>
    <row r="523" spans="5:6">
      <c r="E523" s="268"/>
      <c r="F523" s="266"/>
    </row>
    <row r="524" spans="5:6">
      <c r="E524" s="268"/>
      <c r="F524" s="266"/>
    </row>
    <row r="525" spans="5:6">
      <c r="E525" s="268"/>
      <c r="F525" s="266"/>
    </row>
    <row r="526" spans="5:6">
      <c r="E526" s="268"/>
      <c r="F526" s="266"/>
    </row>
    <row r="527" spans="5:6">
      <c r="E527" s="268"/>
      <c r="F527" s="266"/>
    </row>
    <row r="528" spans="5:6">
      <c r="E528" s="268"/>
      <c r="F528" s="266"/>
    </row>
    <row r="529" spans="5:6">
      <c r="E529" s="268"/>
      <c r="F529" s="266"/>
    </row>
    <row r="530" spans="5:6">
      <c r="E530" s="268"/>
      <c r="F530" s="266"/>
    </row>
    <row r="531" spans="5:6">
      <c r="E531" s="268"/>
      <c r="F531" s="266"/>
    </row>
    <row r="532" spans="5:6">
      <c r="E532" s="268"/>
      <c r="F532" s="266"/>
    </row>
    <row r="533" spans="5:6">
      <c r="E533" s="268"/>
      <c r="F533" s="266"/>
    </row>
    <row r="534" spans="5:6">
      <c r="E534" s="268"/>
      <c r="F534" s="266"/>
    </row>
    <row r="535" spans="5:6">
      <c r="E535" s="268"/>
      <c r="F535" s="266"/>
    </row>
    <row r="536" spans="5:6">
      <c r="E536" s="268"/>
      <c r="F536" s="266"/>
    </row>
    <row r="537" spans="5:6">
      <c r="E537" s="268"/>
      <c r="F537" s="266"/>
    </row>
    <row r="538" spans="5:6">
      <c r="E538" s="268"/>
      <c r="F538" s="266"/>
    </row>
    <row r="539" spans="5:6">
      <c r="E539" s="268"/>
      <c r="F539" s="266"/>
    </row>
    <row r="540" spans="5:6">
      <c r="E540" s="268"/>
      <c r="F540" s="266"/>
    </row>
    <row r="541" spans="5:6">
      <c r="E541" s="268"/>
      <c r="F541" s="266"/>
    </row>
    <row r="542" spans="5:6">
      <c r="E542" s="268"/>
      <c r="F542" s="266"/>
    </row>
    <row r="543" spans="5:6">
      <c r="E543" s="268"/>
      <c r="F543" s="266"/>
    </row>
    <row r="544" spans="5:6">
      <c r="E544" s="268"/>
      <c r="F544" s="266"/>
    </row>
    <row r="545" spans="5:6">
      <c r="E545" s="268"/>
      <c r="F545" s="266"/>
    </row>
    <row r="546" spans="5:6">
      <c r="E546" s="268"/>
      <c r="F546" s="266"/>
    </row>
    <row r="547" spans="5:6">
      <c r="E547" s="268"/>
      <c r="F547" s="266"/>
    </row>
    <row r="548" spans="5:6">
      <c r="E548" s="268"/>
      <c r="F548" s="266"/>
    </row>
    <row r="549" spans="5:6">
      <c r="E549" s="268"/>
      <c r="F549" s="266"/>
    </row>
    <row r="550" spans="5:6">
      <c r="E550" s="268"/>
      <c r="F550" s="266"/>
    </row>
    <row r="551" spans="5:6">
      <c r="E551" s="268"/>
      <c r="F551" s="266"/>
    </row>
    <row r="552" spans="5:6">
      <c r="E552" s="268"/>
      <c r="F552" s="266"/>
    </row>
    <row r="553" spans="5:6">
      <c r="E553" s="268"/>
      <c r="F553" s="266"/>
    </row>
    <row r="554" spans="5:6">
      <c r="E554" s="268"/>
      <c r="F554" s="266"/>
    </row>
    <row r="555" spans="5:6">
      <c r="E555" s="268"/>
      <c r="F555" s="266"/>
    </row>
    <row r="556" spans="5:6">
      <c r="E556" s="268"/>
      <c r="F556" s="266"/>
    </row>
    <row r="557" spans="5:6">
      <c r="E557" s="268"/>
      <c r="F557" s="266"/>
    </row>
    <row r="558" spans="5:6">
      <c r="E558" s="268"/>
      <c r="F558" s="266"/>
    </row>
    <row r="559" spans="5:6">
      <c r="E559" s="268"/>
      <c r="F559" s="266"/>
    </row>
    <row r="560" spans="5:6">
      <c r="E560" s="268"/>
      <c r="F560" s="266"/>
    </row>
    <row r="561" spans="5:6">
      <c r="E561" s="268"/>
      <c r="F561" s="266"/>
    </row>
    <row r="562" spans="5:6">
      <c r="E562" s="268"/>
      <c r="F562" s="266"/>
    </row>
    <row r="563" spans="5:6">
      <c r="E563" s="268"/>
      <c r="F563" s="266"/>
    </row>
    <row r="564" spans="5:6">
      <c r="E564" s="268"/>
      <c r="F564" s="266"/>
    </row>
    <row r="565" spans="5:6">
      <c r="E565" s="268"/>
      <c r="F565" s="266"/>
    </row>
    <row r="566" spans="5:6">
      <c r="E566" s="268"/>
      <c r="F566" s="266"/>
    </row>
    <row r="567" spans="5:6">
      <c r="E567" s="268"/>
      <c r="F567" s="266"/>
    </row>
    <row r="568" spans="5:6">
      <c r="E568" s="268"/>
      <c r="F568" s="266"/>
    </row>
    <row r="569" spans="5:6">
      <c r="E569" s="268"/>
      <c r="F569" s="266"/>
    </row>
    <row r="570" spans="5:6">
      <c r="E570" s="268"/>
      <c r="F570" s="266"/>
    </row>
    <row r="571" spans="5:6">
      <c r="E571" s="268"/>
      <c r="F571" s="266"/>
    </row>
    <row r="572" spans="5:6">
      <c r="E572" s="268"/>
      <c r="F572" s="266"/>
    </row>
    <row r="573" spans="5:6">
      <c r="E573" s="268"/>
      <c r="F573" s="266"/>
    </row>
    <row r="574" spans="5:6">
      <c r="E574" s="268"/>
      <c r="F574" s="266"/>
    </row>
    <row r="575" spans="5:6">
      <c r="E575" s="268"/>
      <c r="F575" s="266"/>
    </row>
    <row r="576" spans="5:6">
      <c r="E576" s="268"/>
      <c r="F576" s="266"/>
    </row>
    <row r="577" spans="5:6">
      <c r="E577" s="268"/>
      <c r="F577" s="266"/>
    </row>
    <row r="578" spans="5:6">
      <c r="E578" s="268"/>
      <c r="F578" s="266"/>
    </row>
    <row r="579" spans="5:6">
      <c r="E579" s="268"/>
      <c r="F579" s="266"/>
    </row>
    <row r="580" spans="5:6">
      <c r="E580" s="268"/>
      <c r="F580" s="266"/>
    </row>
    <row r="581" spans="5:6">
      <c r="E581" s="268"/>
      <c r="F581" s="266"/>
    </row>
    <row r="582" spans="5:6">
      <c r="E582" s="268"/>
      <c r="F582" s="266"/>
    </row>
    <row r="583" spans="5:6">
      <c r="E583" s="268"/>
      <c r="F583" s="266"/>
    </row>
    <row r="584" spans="5:6">
      <c r="E584" s="268"/>
      <c r="F584" s="266"/>
    </row>
    <row r="585" spans="5:6">
      <c r="E585" s="268"/>
      <c r="F585" s="266"/>
    </row>
    <row r="586" spans="5:6">
      <c r="E586" s="268"/>
      <c r="F586" s="266"/>
    </row>
    <row r="587" spans="5:6">
      <c r="E587" s="268"/>
      <c r="F587" s="266"/>
    </row>
    <row r="588" spans="5:6">
      <c r="E588" s="268"/>
      <c r="F588" s="266"/>
    </row>
    <row r="589" spans="5:6">
      <c r="E589" s="268"/>
      <c r="F589" s="266"/>
    </row>
    <row r="590" spans="5:6">
      <c r="E590" s="268"/>
      <c r="F590" s="266"/>
    </row>
    <row r="591" spans="5:6">
      <c r="E591" s="268"/>
      <c r="F591" s="266"/>
    </row>
    <row r="592" spans="5:6">
      <c r="E592" s="268"/>
      <c r="F592" s="266"/>
    </row>
    <row r="593" spans="5:6">
      <c r="E593" s="268"/>
      <c r="F593" s="266"/>
    </row>
    <row r="594" spans="5:6">
      <c r="E594" s="268"/>
      <c r="F594" s="266"/>
    </row>
    <row r="595" spans="5:6">
      <c r="E595" s="268"/>
      <c r="F595" s="266"/>
    </row>
    <row r="596" spans="5:6">
      <c r="E596" s="268"/>
      <c r="F596" s="266"/>
    </row>
    <row r="597" spans="5:6">
      <c r="E597" s="268"/>
      <c r="F597" s="266"/>
    </row>
    <row r="598" spans="5:6">
      <c r="E598" s="268"/>
      <c r="F598" s="266"/>
    </row>
    <row r="599" spans="5:6">
      <c r="E599" s="268"/>
      <c r="F599" s="266"/>
    </row>
    <row r="600" spans="5:6">
      <c r="E600" s="268"/>
      <c r="F600" s="266"/>
    </row>
    <row r="601" spans="5:6">
      <c r="E601" s="268"/>
      <c r="F601" s="266"/>
    </row>
    <row r="602" spans="5:6">
      <c r="E602" s="268"/>
      <c r="F602" s="266"/>
    </row>
    <row r="603" spans="5:6">
      <c r="E603" s="268"/>
      <c r="F603" s="266"/>
    </row>
    <row r="604" spans="5:6">
      <c r="E604" s="268"/>
      <c r="F604" s="266"/>
    </row>
    <row r="605" spans="5:6">
      <c r="E605" s="268"/>
      <c r="F605" s="266"/>
    </row>
    <row r="606" spans="5:6">
      <c r="E606" s="268"/>
      <c r="F606" s="266"/>
    </row>
    <row r="607" spans="5:6">
      <c r="E607" s="268"/>
      <c r="F607" s="266"/>
    </row>
    <row r="608" spans="5:6">
      <c r="E608" s="268"/>
      <c r="F608" s="266"/>
    </row>
    <row r="609" spans="5:6">
      <c r="E609" s="268"/>
      <c r="F609" s="266"/>
    </row>
    <row r="610" spans="5:6">
      <c r="E610" s="268"/>
      <c r="F610" s="266"/>
    </row>
    <row r="611" spans="5:6">
      <c r="E611" s="268"/>
      <c r="F611" s="266"/>
    </row>
    <row r="612" spans="5:6">
      <c r="E612" s="268"/>
      <c r="F612" s="266"/>
    </row>
    <row r="613" spans="5:6">
      <c r="E613" s="268"/>
      <c r="F613" s="266"/>
    </row>
    <row r="614" spans="5:6">
      <c r="E614" s="268"/>
      <c r="F614" s="266"/>
    </row>
    <row r="615" spans="5:6">
      <c r="E615" s="268"/>
      <c r="F615" s="266"/>
    </row>
    <row r="616" spans="5:6">
      <c r="E616" s="268"/>
      <c r="F616" s="266"/>
    </row>
    <row r="617" spans="5:6">
      <c r="E617" s="268"/>
      <c r="F617" s="266"/>
    </row>
    <row r="618" spans="5:6">
      <c r="E618" s="268"/>
      <c r="F618" s="266"/>
    </row>
    <row r="619" spans="5:6">
      <c r="E619" s="268"/>
      <c r="F619" s="266"/>
    </row>
    <row r="620" spans="5:6">
      <c r="E620" s="268"/>
      <c r="F620" s="266"/>
    </row>
    <row r="621" spans="5:6">
      <c r="E621" s="268"/>
      <c r="F621" s="266"/>
    </row>
    <row r="622" spans="5:6">
      <c r="E622" s="268"/>
      <c r="F622" s="266"/>
    </row>
    <row r="623" spans="5:6">
      <c r="E623" s="268"/>
      <c r="F623" s="266"/>
    </row>
    <row r="624" spans="5:6">
      <c r="E624" s="268"/>
      <c r="F624" s="266"/>
    </row>
    <row r="625" spans="5:6">
      <c r="E625" s="268"/>
      <c r="F625" s="266"/>
    </row>
    <row r="626" spans="5:6">
      <c r="E626" s="268"/>
      <c r="F626" s="266"/>
    </row>
    <row r="627" spans="5:6">
      <c r="E627" s="268"/>
      <c r="F627" s="266"/>
    </row>
    <row r="628" spans="5:6">
      <c r="E628" s="268"/>
      <c r="F628" s="266"/>
    </row>
    <row r="629" spans="5:6">
      <c r="E629" s="268"/>
      <c r="F629" s="266"/>
    </row>
    <row r="630" spans="5:6">
      <c r="E630" s="268"/>
      <c r="F630" s="266"/>
    </row>
    <row r="631" spans="5:6">
      <c r="E631" s="268"/>
      <c r="F631" s="266"/>
    </row>
    <row r="632" spans="5:6">
      <c r="E632" s="268"/>
      <c r="F632" s="266"/>
    </row>
    <row r="633" spans="5:6">
      <c r="E633" s="268"/>
      <c r="F633" s="266"/>
    </row>
    <row r="634" spans="5:6">
      <c r="E634" s="268"/>
      <c r="F634" s="266"/>
    </row>
    <row r="635" spans="5:6">
      <c r="E635" s="268"/>
      <c r="F635" s="266"/>
    </row>
    <row r="636" spans="5:6">
      <c r="E636" s="268"/>
      <c r="F636" s="266"/>
    </row>
    <row r="637" spans="5:6">
      <c r="E637" s="268"/>
      <c r="F637" s="266"/>
    </row>
    <row r="638" spans="5:6">
      <c r="E638" s="268"/>
      <c r="F638" s="266"/>
    </row>
    <row r="639" spans="5:6">
      <c r="E639" s="268"/>
      <c r="F639" s="266"/>
    </row>
    <row r="640" spans="5:6">
      <c r="E640" s="268"/>
      <c r="F640" s="266"/>
    </row>
    <row r="641" spans="5:6">
      <c r="E641" s="268"/>
      <c r="F641" s="266"/>
    </row>
    <row r="642" spans="5:6">
      <c r="E642" s="268"/>
      <c r="F642" s="266"/>
    </row>
    <row r="643" spans="5:6">
      <c r="E643" s="268"/>
      <c r="F643" s="266"/>
    </row>
    <row r="644" spans="5:6">
      <c r="E644" s="268"/>
      <c r="F644" s="266"/>
    </row>
    <row r="645" spans="5:6">
      <c r="E645" s="268"/>
      <c r="F645" s="266"/>
    </row>
    <row r="646" spans="5:6">
      <c r="E646" s="268"/>
      <c r="F646" s="266"/>
    </row>
    <row r="647" spans="5:6">
      <c r="E647" s="268"/>
      <c r="F647" s="266"/>
    </row>
    <row r="648" spans="5:6">
      <c r="E648" s="268"/>
      <c r="F648" s="266"/>
    </row>
    <row r="649" spans="5:6">
      <c r="E649" s="268"/>
      <c r="F649" s="266"/>
    </row>
    <row r="650" spans="5:6">
      <c r="E650" s="268"/>
      <c r="F650" s="266"/>
    </row>
    <row r="651" spans="5:6">
      <c r="E651" s="268"/>
      <c r="F651" s="266"/>
    </row>
    <row r="652" spans="5:6">
      <c r="E652" s="268"/>
      <c r="F652" s="266"/>
    </row>
    <row r="653" spans="5:6">
      <c r="E653" s="268"/>
      <c r="F653" s="266"/>
    </row>
    <row r="654" spans="5:6">
      <c r="E654" s="268"/>
      <c r="F654" s="266"/>
    </row>
    <row r="655" spans="5:6">
      <c r="E655" s="268"/>
      <c r="F655" s="266"/>
    </row>
    <row r="656" spans="5:6">
      <c r="E656" s="268"/>
      <c r="F656" s="266"/>
    </row>
    <row r="657" spans="5:6">
      <c r="E657" s="268"/>
      <c r="F657" s="266"/>
    </row>
    <row r="658" spans="5:6">
      <c r="E658" s="268"/>
      <c r="F658" s="266"/>
    </row>
    <row r="659" spans="5:6">
      <c r="E659" s="268"/>
      <c r="F659" s="266"/>
    </row>
    <row r="660" spans="5:6">
      <c r="E660" s="268"/>
      <c r="F660" s="266"/>
    </row>
    <row r="661" spans="5:6">
      <c r="E661" s="268"/>
      <c r="F661" s="266"/>
    </row>
    <row r="662" spans="5:6">
      <c r="E662" s="268"/>
      <c r="F662" s="266"/>
    </row>
    <row r="663" spans="5:6">
      <c r="E663" s="268"/>
      <c r="F663" s="266"/>
    </row>
    <row r="664" spans="5:6">
      <c r="E664" s="268"/>
      <c r="F664" s="266"/>
    </row>
    <row r="665" spans="5:6">
      <c r="E665" s="268"/>
      <c r="F665" s="266"/>
    </row>
    <row r="666" spans="5:6">
      <c r="E666" s="268"/>
      <c r="F666" s="266"/>
    </row>
    <row r="667" spans="5:6">
      <c r="E667" s="268"/>
      <c r="F667" s="266"/>
    </row>
    <row r="668" spans="5:6">
      <c r="E668" s="268"/>
      <c r="F668" s="266"/>
    </row>
    <row r="669" spans="5:6">
      <c r="E669" s="268"/>
      <c r="F669" s="266"/>
    </row>
    <row r="670" spans="5:6">
      <c r="E670" s="268"/>
      <c r="F670" s="266"/>
    </row>
    <row r="671" spans="5:6">
      <c r="E671" s="268"/>
      <c r="F671" s="266"/>
    </row>
    <row r="672" spans="5:6">
      <c r="E672" s="268"/>
      <c r="F672" s="266"/>
    </row>
    <row r="673" spans="5:6">
      <c r="E673" s="268"/>
      <c r="F673" s="266"/>
    </row>
    <row r="674" spans="5:6">
      <c r="E674" s="268"/>
      <c r="F674" s="266"/>
    </row>
    <row r="675" spans="5:6">
      <c r="E675" s="268"/>
      <c r="F675" s="266"/>
    </row>
    <row r="676" spans="5:6">
      <c r="E676" s="268"/>
      <c r="F676" s="266"/>
    </row>
    <row r="677" spans="5:6">
      <c r="E677" s="268"/>
      <c r="F677" s="266"/>
    </row>
    <row r="678" spans="5:6">
      <c r="E678" s="268"/>
      <c r="F678" s="266"/>
    </row>
    <row r="679" spans="5:6">
      <c r="E679" s="268"/>
      <c r="F679" s="266"/>
    </row>
    <row r="680" spans="5:6">
      <c r="E680" s="268"/>
      <c r="F680" s="266"/>
    </row>
    <row r="681" spans="5:6">
      <c r="E681" s="268"/>
      <c r="F681" s="266"/>
    </row>
    <row r="682" spans="5:6">
      <c r="E682" s="268"/>
      <c r="F682" s="266"/>
    </row>
    <row r="683" spans="5:6">
      <c r="E683" s="268"/>
      <c r="F683" s="266"/>
    </row>
    <row r="684" spans="5:6">
      <c r="E684" s="268"/>
      <c r="F684" s="266"/>
    </row>
    <row r="685" spans="5:6">
      <c r="E685" s="268"/>
      <c r="F685" s="266"/>
    </row>
    <row r="686" spans="5:6">
      <c r="E686" s="268"/>
      <c r="F686" s="266"/>
    </row>
    <row r="687" spans="5:6">
      <c r="E687" s="268"/>
      <c r="F687" s="266"/>
    </row>
    <row r="688" spans="5:6">
      <c r="E688" s="268"/>
      <c r="F688" s="266"/>
    </row>
    <row r="689" spans="5:6">
      <c r="E689" s="268"/>
      <c r="F689" s="266"/>
    </row>
    <row r="690" spans="5:6">
      <c r="E690" s="268"/>
      <c r="F690" s="266"/>
    </row>
    <row r="691" spans="5:6">
      <c r="E691" s="268"/>
      <c r="F691" s="266"/>
    </row>
    <row r="692" spans="5:6">
      <c r="E692" s="268"/>
      <c r="F692" s="266"/>
    </row>
    <row r="693" spans="5:6">
      <c r="E693" s="268"/>
      <c r="F693" s="266"/>
    </row>
    <row r="694" spans="5:6">
      <c r="E694" s="268"/>
      <c r="F694" s="266"/>
    </row>
    <row r="695" spans="5:6">
      <c r="E695" s="268"/>
      <c r="F695" s="266"/>
    </row>
    <row r="696" spans="5:6">
      <c r="E696" s="268"/>
      <c r="F696" s="266"/>
    </row>
    <row r="697" spans="5:6">
      <c r="E697" s="268"/>
      <c r="F697" s="266"/>
    </row>
    <row r="698" spans="5:6">
      <c r="E698" s="268"/>
      <c r="F698" s="266"/>
    </row>
    <row r="699" spans="5:6">
      <c r="E699" s="268"/>
      <c r="F699" s="266"/>
    </row>
    <row r="700" spans="5:6">
      <c r="E700" s="268"/>
      <c r="F700" s="266"/>
    </row>
    <row r="701" spans="5:6">
      <c r="E701" s="268"/>
      <c r="F701" s="266"/>
    </row>
    <row r="702" spans="5:6">
      <c r="E702" s="268"/>
      <c r="F702" s="266"/>
    </row>
    <row r="703" spans="5:6">
      <c r="E703" s="268"/>
      <c r="F703" s="266"/>
    </row>
    <row r="704" spans="5:6">
      <c r="E704" s="268"/>
      <c r="F704" s="266"/>
    </row>
    <row r="705" spans="5:6">
      <c r="E705" s="268"/>
      <c r="F705" s="266"/>
    </row>
    <row r="706" spans="5:6">
      <c r="E706" s="268"/>
      <c r="F706" s="266"/>
    </row>
    <row r="707" spans="5:6">
      <c r="E707" s="268"/>
      <c r="F707" s="266"/>
    </row>
    <row r="708" spans="5:6">
      <c r="E708" s="268"/>
      <c r="F708" s="266"/>
    </row>
    <row r="709" spans="5:6">
      <c r="E709" s="268"/>
      <c r="F709" s="266"/>
    </row>
    <row r="710" spans="5:6">
      <c r="E710" s="268"/>
      <c r="F710" s="266"/>
    </row>
    <row r="711" spans="5:6">
      <c r="E711" s="268"/>
      <c r="F711" s="266"/>
    </row>
    <row r="712" spans="5:6">
      <c r="E712" s="268"/>
      <c r="F712" s="266"/>
    </row>
    <row r="713" spans="5:6">
      <c r="E713" s="268"/>
      <c r="F713" s="266"/>
    </row>
    <row r="714" spans="5:6">
      <c r="E714" s="268"/>
      <c r="F714" s="266"/>
    </row>
    <row r="715" spans="5:6">
      <c r="E715" s="268"/>
      <c r="F715" s="266"/>
    </row>
    <row r="716" spans="5:6">
      <c r="E716" s="268"/>
      <c r="F716" s="266"/>
    </row>
    <row r="717" spans="5:6">
      <c r="E717" s="268"/>
      <c r="F717" s="266"/>
    </row>
    <row r="718" spans="5:6">
      <c r="E718" s="268"/>
      <c r="F718" s="266"/>
    </row>
    <row r="719" spans="5:6">
      <c r="E719" s="268"/>
      <c r="F719" s="266"/>
    </row>
    <row r="720" spans="5:6">
      <c r="E720" s="268"/>
      <c r="F720" s="266"/>
    </row>
    <row r="721" spans="5:6">
      <c r="E721" s="268"/>
      <c r="F721" s="266"/>
    </row>
    <row r="722" spans="5:6">
      <c r="E722" s="268"/>
      <c r="F722" s="266"/>
    </row>
    <row r="723" spans="5:6">
      <c r="E723" s="268"/>
      <c r="F723" s="266"/>
    </row>
    <row r="724" spans="5:6">
      <c r="E724" s="268"/>
      <c r="F724" s="266"/>
    </row>
    <row r="725" spans="5:6">
      <c r="E725" s="268"/>
      <c r="F725" s="266"/>
    </row>
    <row r="726" spans="5:6">
      <c r="E726" s="268"/>
      <c r="F726" s="266"/>
    </row>
    <row r="727" spans="5:6">
      <c r="E727" s="268"/>
      <c r="F727" s="266"/>
    </row>
    <row r="728" spans="5:6">
      <c r="E728" s="268"/>
      <c r="F728" s="266"/>
    </row>
    <row r="729" spans="5:6">
      <c r="E729" s="268"/>
      <c r="F729" s="266"/>
    </row>
    <row r="730" spans="5:6">
      <c r="E730" s="268"/>
      <c r="F730" s="266"/>
    </row>
    <row r="731" spans="5:6">
      <c r="E731" s="268"/>
      <c r="F731" s="266"/>
    </row>
    <row r="732" spans="5:6">
      <c r="E732" s="268"/>
      <c r="F732" s="266"/>
    </row>
    <row r="733" spans="5:6">
      <c r="E733" s="268"/>
      <c r="F733" s="266"/>
    </row>
    <row r="734" spans="5:6">
      <c r="E734" s="268"/>
      <c r="F734" s="266"/>
    </row>
    <row r="735" spans="5:6">
      <c r="E735" s="268"/>
      <c r="F735" s="266"/>
    </row>
    <row r="736" spans="5:6">
      <c r="E736" s="268"/>
      <c r="F736" s="266"/>
    </row>
    <row r="737" spans="5:6">
      <c r="E737" s="268"/>
      <c r="F737" s="266"/>
    </row>
    <row r="738" spans="5:6">
      <c r="E738" s="268"/>
      <c r="F738" s="266"/>
    </row>
    <row r="739" spans="5:6">
      <c r="E739" s="268"/>
      <c r="F739" s="266"/>
    </row>
    <row r="740" spans="5:6">
      <c r="E740" s="268"/>
      <c r="F740" s="266"/>
    </row>
    <row r="741" spans="5:6">
      <c r="E741" s="268"/>
      <c r="F741" s="266"/>
    </row>
    <row r="742" spans="5:6">
      <c r="E742" s="268"/>
      <c r="F742" s="266"/>
    </row>
    <row r="743" spans="5:6">
      <c r="E743" s="268"/>
      <c r="F743" s="266"/>
    </row>
    <row r="744" spans="5:6">
      <c r="E744" s="268"/>
      <c r="F744" s="266"/>
    </row>
    <row r="745" spans="5:6">
      <c r="E745" s="268"/>
      <c r="F745" s="266"/>
    </row>
    <row r="746" spans="5:6">
      <c r="E746" s="268"/>
      <c r="F746" s="266"/>
    </row>
    <row r="747" spans="5:6">
      <c r="E747" s="268"/>
      <c r="F747" s="266"/>
    </row>
    <row r="748" spans="5:6">
      <c r="E748" s="268"/>
      <c r="F748" s="266"/>
    </row>
    <row r="749" spans="5:6">
      <c r="E749" s="268"/>
      <c r="F749" s="266"/>
    </row>
    <row r="750" spans="5:6">
      <c r="E750" s="268"/>
      <c r="F750" s="266"/>
    </row>
    <row r="751" spans="5:6">
      <c r="E751" s="268"/>
      <c r="F751" s="266"/>
    </row>
    <row r="752" spans="5:6">
      <c r="E752" s="268"/>
      <c r="F752" s="266"/>
    </row>
    <row r="753" spans="5:6">
      <c r="E753" s="268"/>
      <c r="F753" s="266"/>
    </row>
    <row r="754" spans="5:6">
      <c r="E754" s="268"/>
      <c r="F754" s="266"/>
    </row>
    <row r="755" spans="5:6">
      <c r="E755" s="268"/>
      <c r="F755" s="266"/>
    </row>
    <row r="756" spans="5:6">
      <c r="E756" s="268"/>
      <c r="F756" s="266"/>
    </row>
    <row r="757" spans="5:6">
      <c r="E757" s="268"/>
      <c r="F757" s="266"/>
    </row>
    <row r="758" spans="5:6">
      <c r="E758" s="268"/>
      <c r="F758" s="266"/>
    </row>
    <row r="759" spans="5:6">
      <c r="E759" s="268"/>
      <c r="F759" s="266"/>
    </row>
    <row r="760" spans="5:6">
      <c r="E760" s="268"/>
      <c r="F760" s="266"/>
    </row>
    <row r="761" spans="5:6">
      <c r="E761" s="268"/>
      <c r="F761" s="266"/>
    </row>
    <row r="762" spans="5:6">
      <c r="E762" s="268"/>
      <c r="F762" s="266"/>
    </row>
    <row r="763" spans="5:6">
      <c r="E763" s="268"/>
      <c r="F763" s="266"/>
    </row>
    <row r="764" spans="5:6">
      <c r="E764" s="268"/>
      <c r="F764" s="266"/>
    </row>
    <row r="765" spans="5:6">
      <c r="E765" s="268"/>
      <c r="F765" s="266"/>
    </row>
    <row r="766" spans="5:6">
      <c r="E766" s="268"/>
      <c r="F766" s="266"/>
    </row>
    <row r="767" spans="5:6">
      <c r="E767" s="268"/>
      <c r="F767" s="266"/>
    </row>
    <row r="768" spans="5:6">
      <c r="E768" s="268"/>
      <c r="F768" s="266"/>
    </row>
    <row r="769" spans="5:6">
      <c r="E769" s="268"/>
      <c r="F769" s="266"/>
    </row>
    <row r="770" spans="5:6">
      <c r="E770" s="268"/>
      <c r="F770" s="266"/>
    </row>
    <row r="771" spans="5:6">
      <c r="E771" s="268"/>
      <c r="F771" s="266"/>
    </row>
    <row r="772" spans="5:6">
      <c r="E772" s="268"/>
      <c r="F772" s="266"/>
    </row>
    <row r="773" spans="5:6">
      <c r="E773" s="268"/>
      <c r="F773" s="266"/>
    </row>
    <row r="774" spans="5:6">
      <c r="E774" s="268"/>
      <c r="F774" s="266"/>
    </row>
    <row r="775" spans="5:6">
      <c r="E775" s="268"/>
      <c r="F775" s="266"/>
    </row>
    <row r="776" spans="5:6">
      <c r="E776" s="268"/>
      <c r="F776" s="266"/>
    </row>
    <row r="777" spans="5:6">
      <c r="E777" s="268"/>
      <c r="F777" s="266"/>
    </row>
    <row r="778" spans="5:6">
      <c r="E778" s="268"/>
      <c r="F778" s="266"/>
    </row>
    <row r="779" spans="5:6">
      <c r="E779" s="268"/>
      <c r="F779" s="266"/>
    </row>
    <row r="780" spans="5:6">
      <c r="E780" s="268"/>
      <c r="F780" s="266"/>
    </row>
    <row r="781" spans="5:6">
      <c r="E781" s="268"/>
      <c r="F781" s="266"/>
    </row>
    <row r="782" spans="5:6">
      <c r="E782" s="268"/>
      <c r="F782" s="266"/>
    </row>
    <row r="783" spans="5:6">
      <c r="E783" s="268"/>
      <c r="F783" s="266"/>
    </row>
    <row r="784" spans="5:6">
      <c r="E784" s="268"/>
      <c r="F784" s="266"/>
    </row>
    <row r="785" spans="5:6">
      <c r="E785" s="268"/>
      <c r="F785" s="266"/>
    </row>
    <row r="786" spans="5:6">
      <c r="E786" s="268"/>
      <c r="F786" s="266"/>
    </row>
    <row r="787" spans="5:6">
      <c r="E787" s="268"/>
      <c r="F787" s="266"/>
    </row>
    <row r="788" spans="5:6">
      <c r="E788" s="268"/>
      <c r="F788" s="266"/>
    </row>
    <row r="789" spans="5:6">
      <c r="E789" s="268"/>
      <c r="F789" s="266"/>
    </row>
    <row r="790" spans="5:6">
      <c r="E790" s="268"/>
      <c r="F790" s="266"/>
    </row>
    <row r="791" spans="5:6">
      <c r="E791" s="268"/>
      <c r="F791" s="266"/>
    </row>
    <row r="792" spans="5:6">
      <c r="E792" s="268"/>
      <c r="F792" s="266"/>
    </row>
    <row r="793" spans="5:6">
      <c r="E793" s="268"/>
      <c r="F793" s="266"/>
    </row>
    <row r="794" spans="5:6">
      <c r="E794" s="268"/>
      <c r="F794" s="266"/>
    </row>
    <row r="795" spans="5:6">
      <c r="E795" s="268"/>
      <c r="F795" s="266"/>
    </row>
    <row r="796" spans="5:6">
      <c r="E796" s="268"/>
      <c r="F796" s="266"/>
    </row>
    <row r="797" spans="5:6">
      <c r="E797" s="268"/>
      <c r="F797" s="266"/>
    </row>
    <row r="798" spans="5:6">
      <c r="E798" s="268"/>
      <c r="F798" s="266"/>
    </row>
    <row r="799" spans="5:6">
      <c r="E799" s="268"/>
      <c r="F799" s="266"/>
    </row>
    <row r="800" spans="5:6">
      <c r="E800" s="268"/>
      <c r="F800" s="266"/>
    </row>
    <row r="801" spans="5:6">
      <c r="E801" s="268"/>
      <c r="F801" s="266"/>
    </row>
    <row r="802" spans="5:6">
      <c r="E802" s="268"/>
      <c r="F802" s="266"/>
    </row>
    <row r="803" spans="5:6">
      <c r="E803" s="268"/>
      <c r="F803" s="266"/>
    </row>
    <row r="804" spans="5:6">
      <c r="E804" s="268"/>
      <c r="F804" s="266"/>
    </row>
    <row r="805" spans="5:6">
      <c r="E805" s="268"/>
      <c r="F805" s="266"/>
    </row>
    <row r="806" spans="5:6">
      <c r="E806" s="268"/>
      <c r="F806" s="266"/>
    </row>
    <row r="807" spans="5:6">
      <c r="E807" s="268"/>
      <c r="F807" s="266"/>
    </row>
    <row r="808" spans="5:6">
      <c r="E808" s="268"/>
      <c r="F808" s="266"/>
    </row>
    <row r="809" spans="5:6">
      <c r="E809" s="268"/>
      <c r="F809" s="266"/>
    </row>
    <row r="810" spans="5:6">
      <c r="E810" s="268"/>
      <c r="F810" s="266"/>
    </row>
    <row r="811" spans="5:6">
      <c r="E811" s="268"/>
      <c r="F811" s="266"/>
    </row>
    <row r="812" spans="5:6">
      <c r="E812" s="268"/>
      <c r="F812" s="266"/>
    </row>
    <row r="813" spans="5:6">
      <c r="E813" s="268"/>
      <c r="F813" s="266"/>
    </row>
    <row r="814" spans="5:6">
      <c r="E814" s="268"/>
      <c r="F814" s="266"/>
    </row>
    <row r="815" spans="5:6">
      <c r="E815" s="268"/>
      <c r="F815" s="266"/>
    </row>
    <row r="816" spans="5:6">
      <c r="E816" s="268"/>
      <c r="F816" s="266"/>
    </row>
    <row r="817" spans="5:6">
      <c r="E817" s="268"/>
      <c r="F817" s="266"/>
    </row>
    <row r="818" spans="5:6">
      <c r="E818" s="268"/>
      <c r="F818" s="266"/>
    </row>
    <row r="819" spans="5:6">
      <c r="E819" s="268"/>
      <c r="F819" s="266"/>
    </row>
    <row r="820" spans="5:6">
      <c r="E820" s="268"/>
      <c r="F820" s="266"/>
    </row>
    <row r="821" spans="5:6">
      <c r="E821" s="268"/>
      <c r="F821" s="266"/>
    </row>
    <row r="822" spans="5:6">
      <c r="E822" s="268"/>
      <c r="F822" s="266"/>
    </row>
    <row r="823" spans="5:6">
      <c r="E823" s="268"/>
      <c r="F823" s="266"/>
    </row>
    <row r="824" spans="5:6">
      <c r="E824" s="268"/>
      <c r="F824" s="266"/>
    </row>
    <row r="825" spans="5:6">
      <c r="E825" s="268"/>
      <c r="F825" s="266"/>
    </row>
    <row r="826" spans="5:6">
      <c r="E826" s="268"/>
      <c r="F826" s="266"/>
    </row>
    <row r="827" spans="5:6">
      <c r="E827" s="268"/>
      <c r="F827" s="266"/>
    </row>
    <row r="828" spans="5:6">
      <c r="E828" s="268"/>
      <c r="F828" s="266"/>
    </row>
    <row r="829" spans="5:6">
      <c r="E829" s="268"/>
      <c r="F829" s="266"/>
    </row>
    <row r="830" spans="5:6">
      <c r="E830" s="268"/>
      <c r="F830" s="266"/>
    </row>
    <row r="831" spans="5:6">
      <c r="E831" s="268"/>
      <c r="F831" s="266"/>
    </row>
    <row r="832" spans="5:6">
      <c r="E832" s="268"/>
      <c r="F832" s="266"/>
    </row>
    <row r="833" spans="5:6">
      <c r="E833" s="268"/>
      <c r="F833" s="266"/>
    </row>
    <row r="834" spans="5:6">
      <c r="E834" s="268"/>
      <c r="F834" s="266"/>
    </row>
    <row r="835" spans="5:6">
      <c r="E835" s="268"/>
      <c r="F835" s="266"/>
    </row>
    <row r="836" spans="5:6">
      <c r="E836" s="268"/>
      <c r="F836" s="266"/>
    </row>
    <row r="837" spans="5:6">
      <c r="E837" s="268"/>
      <c r="F837" s="266"/>
    </row>
    <row r="838" spans="5:6">
      <c r="E838" s="268"/>
      <c r="F838" s="266"/>
    </row>
    <row r="839" spans="5:6">
      <c r="E839" s="268"/>
      <c r="F839" s="266"/>
    </row>
    <row r="840" spans="5:6">
      <c r="E840" s="268"/>
      <c r="F840" s="266"/>
    </row>
    <row r="841" spans="5:6">
      <c r="E841" s="268"/>
      <c r="F841" s="266"/>
    </row>
    <row r="842" spans="5:6">
      <c r="E842" s="268"/>
      <c r="F842" s="266"/>
    </row>
    <row r="843" spans="5:6">
      <c r="E843" s="268"/>
      <c r="F843" s="266"/>
    </row>
    <row r="844" spans="5:6">
      <c r="E844" s="268"/>
      <c r="F844" s="266"/>
    </row>
    <row r="845" spans="5:6">
      <c r="E845" s="268"/>
      <c r="F845" s="266"/>
    </row>
    <row r="846" spans="5:6">
      <c r="E846" s="268"/>
      <c r="F846" s="266"/>
    </row>
    <row r="847" spans="5:6">
      <c r="E847" s="268"/>
      <c r="F847" s="266"/>
    </row>
    <row r="848" spans="5:6">
      <c r="E848" s="268"/>
      <c r="F848" s="266"/>
    </row>
    <row r="849" spans="5:6">
      <c r="E849" s="268"/>
      <c r="F849" s="266"/>
    </row>
    <row r="850" spans="5:6">
      <c r="E850" s="268"/>
      <c r="F850" s="266"/>
    </row>
    <row r="851" spans="5:6">
      <c r="E851" s="268"/>
      <c r="F851" s="266"/>
    </row>
    <row r="852" spans="5:6">
      <c r="E852" s="268"/>
      <c r="F852" s="266"/>
    </row>
    <row r="853" spans="5:6">
      <c r="E853" s="268"/>
      <c r="F853" s="266"/>
    </row>
    <row r="854" spans="5:6">
      <c r="E854" s="268"/>
      <c r="F854" s="266"/>
    </row>
    <row r="855" spans="5:6">
      <c r="E855" s="268"/>
      <c r="F855" s="266"/>
    </row>
    <row r="856" spans="5:6">
      <c r="E856" s="268"/>
      <c r="F856" s="266"/>
    </row>
    <row r="857" spans="5:6">
      <c r="E857" s="268"/>
      <c r="F857" s="266"/>
    </row>
    <row r="858" spans="5:6">
      <c r="E858" s="268"/>
      <c r="F858" s="266"/>
    </row>
    <row r="859" spans="5:6">
      <c r="E859" s="268"/>
      <c r="F859" s="266"/>
    </row>
    <row r="860" spans="5:6">
      <c r="E860" s="268"/>
      <c r="F860" s="266"/>
    </row>
    <row r="861" spans="5:6">
      <c r="E861" s="268"/>
      <c r="F861" s="266"/>
    </row>
    <row r="862" spans="5:6">
      <c r="E862" s="268"/>
      <c r="F862" s="266"/>
    </row>
    <row r="863" spans="5:6">
      <c r="E863" s="268"/>
      <c r="F863" s="266"/>
    </row>
    <row r="864" spans="5:6">
      <c r="E864" s="268"/>
      <c r="F864" s="266"/>
    </row>
    <row r="865" spans="5:6">
      <c r="E865" s="268"/>
      <c r="F865" s="266"/>
    </row>
    <row r="866" spans="5:6">
      <c r="E866" s="268"/>
      <c r="F866" s="266"/>
    </row>
    <row r="867" spans="5:6">
      <c r="E867" s="268"/>
      <c r="F867" s="266"/>
    </row>
    <row r="868" spans="5:6">
      <c r="E868" s="268"/>
      <c r="F868" s="266"/>
    </row>
    <row r="869" spans="5:6">
      <c r="E869" s="268"/>
      <c r="F869" s="266"/>
    </row>
    <row r="870" spans="5:6">
      <c r="E870" s="268"/>
      <c r="F870" s="266"/>
    </row>
    <row r="871" spans="5:6">
      <c r="E871" s="268"/>
      <c r="F871" s="266"/>
    </row>
    <row r="872" spans="5:6">
      <c r="E872" s="268"/>
      <c r="F872" s="266"/>
    </row>
    <row r="873" spans="5:6">
      <c r="E873" s="268"/>
      <c r="F873" s="266"/>
    </row>
    <row r="874" spans="5:6">
      <c r="E874" s="268"/>
      <c r="F874" s="266"/>
    </row>
    <row r="875" spans="5:6">
      <c r="E875" s="268"/>
      <c r="F875" s="266"/>
    </row>
    <row r="876" spans="5:6">
      <c r="E876" s="268"/>
      <c r="F876" s="266"/>
    </row>
    <row r="877" spans="5:6">
      <c r="E877" s="268"/>
      <c r="F877" s="266"/>
    </row>
    <row r="878" spans="5:6">
      <c r="E878" s="268"/>
      <c r="F878" s="266"/>
    </row>
    <row r="879" spans="5:6">
      <c r="E879" s="268"/>
      <c r="F879" s="266"/>
    </row>
    <row r="880" spans="5:6">
      <c r="E880" s="268"/>
      <c r="F880" s="266"/>
    </row>
    <row r="881" spans="5:6">
      <c r="E881" s="268"/>
      <c r="F881" s="266"/>
    </row>
    <row r="882" spans="5:6">
      <c r="E882" s="268"/>
      <c r="F882" s="266"/>
    </row>
    <row r="883" spans="5:6">
      <c r="E883" s="268"/>
      <c r="F883" s="266"/>
    </row>
    <row r="884" spans="5:6">
      <c r="E884" s="268"/>
      <c r="F884" s="266"/>
    </row>
    <row r="885" spans="5:6">
      <c r="E885" s="268"/>
      <c r="F885" s="266"/>
    </row>
    <row r="886" spans="5:6">
      <c r="E886" s="268"/>
      <c r="F886" s="266"/>
    </row>
    <row r="887" spans="5:6">
      <c r="E887" s="268"/>
      <c r="F887" s="266"/>
    </row>
    <row r="888" spans="5:6">
      <c r="E888" s="268"/>
      <c r="F888" s="266"/>
    </row>
    <row r="889" spans="5:6">
      <c r="E889" s="268"/>
      <c r="F889" s="266"/>
    </row>
    <row r="890" spans="5:6">
      <c r="E890" s="268"/>
      <c r="F890" s="266"/>
    </row>
    <row r="891" spans="5:6">
      <c r="E891" s="268"/>
      <c r="F891" s="266"/>
    </row>
    <row r="892" spans="5:6">
      <c r="E892" s="268"/>
      <c r="F892" s="266"/>
    </row>
    <row r="893" spans="5:6">
      <c r="E893" s="268"/>
      <c r="F893" s="266"/>
    </row>
    <row r="894" spans="5:6">
      <c r="E894" s="268"/>
      <c r="F894" s="266"/>
    </row>
    <row r="895" spans="5:6">
      <c r="E895" s="268"/>
      <c r="F895" s="266"/>
    </row>
    <row r="896" spans="5:6">
      <c r="E896" s="268"/>
      <c r="F896" s="266"/>
    </row>
    <row r="897" spans="5:6">
      <c r="E897" s="268"/>
      <c r="F897" s="266"/>
    </row>
    <row r="898" spans="5:6">
      <c r="E898" s="268"/>
      <c r="F898" s="266"/>
    </row>
    <row r="899" spans="5:6">
      <c r="E899" s="268"/>
      <c r="F899" s="266"/>
    </row>
    <row r="900" spans="5:6">
      <c r="E900" s="268"/>
      <c r="F900" s="266"/>
    </row>
    <row r="901" spans="5:6">
      <c r="E901" s="268"/>
      <c r="F901" s="266"/>
    </row>
    <row r="902" spans="5:6">
      <c r="E902" s="268"/>
      <c r="F902" s="266"/>
    </row>
    <row r="903" spans="5:6">
      <c r="E903" s="268"/>
      <c r="F903" s="266"/>
    </row>
    <row r="904" spans="5:6">
      <c r="E904" s="268"/>
      <c r="F904" s="266"/>
    </row>
    <row r="905" spans="5:6">
      <c r="E905" s="268"/>
      <c r="F905" s="266"/>
    </row>
    <row r="906" spans="5:6">
      <c r="E906" s="268"/>
      <c r="F906" s="266"/>
    </row>
    <row r="907" spans="5:6">
      <c r="E907" s="268"/>
      <c r="F907" s="266"/>
    </row>
    <row r="908" spans="5:6">
      <c r="E908" s="268"/>
      <c r="F908" s="266"/>
    </row>
    <row r="909" spans="5:6">
      <c r="E909" s="268"/>
      <c r="F909" s="266"/>
    </row>
    <row r="910" spans="5:6">
      <c r="E910" s="268"/>
      <c r="F910" s="266"/>
    </row>
    <row r="911" spans="5:6">
      <c r="E911" s="268"/>
      <c r="F911" s="266"/>
    </row>
    <row r="912" spans="5:6">
      <c r="E912" s="268"/>
      <c r="F912" s="266"/>
    </row>
    <row r="913" spans="5:6">
      <c r="E913" s="268"/>
      <c r="F913" s="266"/>
    </row>
    <row r="914" spans="5:6">
      <c r="E914" s="268"/>
      <c r="F914" s="266"/>
    </row>
    <row r="915" spans="5:6">
      <c r="E915" s="268"/>
      <c r="F915" s="266"/>
    </row>
    <row r="916" spans="5:6">
      <c r="E916" s="268"/>
      <c r="F916" s="266"/>
    </row>
    <row r="917" spans="5:6">
      <c r="E917" s="268"/>
      <c r="F917" s="266"/>
    </row>
    <row r="918" spans="5:6">
      <c r="E918" s="268"/>
      <c r="F918" s="266"/>
    </row>
    <row r="919" spans="5:6">
      <c r="E919" s="268"/>
      <c r="F919" s="266"/>
    </row>
    <row r="920" spans="5:6">
      <c r="E920" s="268"/>
      <c r="F920" s="266"/>
    </row>
    <row r="921" spans="5:6">
      <c r="E921" s="268"/>
      <c r="F921" s="266"/>
    </row>
    <row r="922" spans="5:6">
      <c r="E922" s="268"/>
      <c r="F922" s="266"/>
    </row>
    <row r="923" spans="5:6">
      <c r="E923" s="268"/>
      <c r="F923" s="266"/>
    </row>
    <row r="924" spans="5:6">
      <c r="E924" s="268"/>
      <c r="F924" s="266"/>
    </row>
    <row r="925" spans="5:6">
      <c r="E925" s="268"/>
      <c r="F925" s="266"/>
    </row>
    <row r="926" spans="5:6">
      <c r="E926" s="268"/>
      <c r="F926" s="266"/>
    </row>
    <row r="927" spans="5:6">
      <c r="E927" s="268"/>
      <c r="F927" s="266"/>
    </row>
    <row r="928" spans="5:6">
      <c r="E928" s="268"/>
      <c r="F928" s="266"/>
    </row>
    <row r="929" spans="5:6">
      <c r="E929" s="268"/>
      <c r="F929" s="266"/>
    </row>
    <row r="930" spans="5:6">
      <c r="E930" s="268"/>
      <c r="F930" s="266"/>
    </row>
    <row r="931" spans="5:6">
      <c r="E931" s="268"/>
      <c r="F931" s="266"/>
    </row>
    <row r="932" spans="5:6">
      <c r="E932" s="268"/>
      <c r="F932" s="266"/>
    </row>
    <row r="933" spans="5:6">
      <c r="E933" s="268"/>
      <c r="F933" s="266"/>
    </row>
    <row r="934" spans="5:6">
      <c r="E934" s="268"/>
      <c r="F934" s="266"/>
    </row>
    <row r="935" spans="5:6">
      <c r="E935" s="268"/>
      <c r="F935" s="266"/>
    </row>
    <row r="936" spans="5:6">
      <c r="E936" s="268"/>
      <c r="F936" s="266"/>
    </row>
    <row r="937" spans="5:6">
      <c r="E937" s="268"/>
      <c r="F937" s="266"/>
    </row>
    <row r="938" spans="5:6">
      <c r="E938" s="268"/>
      <c r="F938" s="266"/>
    </row>
    <row r="939" spans="5:6">
      <c r="E939" s="268"/>
      <c r="F939" s="266"/>
    </row>
    <row r="940" spans="5:6">
      <c r="E940" s="268"/>
      <c r="F940" s="266"/>
    </row>
    <row r="941" spans="5:6">
      <c r="E941" s="268"/>
      <c r="F941" s="266"/>
    </row>
    <row r="942" spans="5:6">
      <c r="E942" s="268"/>
      <c r="F942" s="266"/>
    </row>
    <row r="943" spans="5:6">
      <c r="E943" s="268"/>
      <c r="F943" s="266"/>
    </row>
    <row r="944" spans="5:6">
      <c r="E944" s="268"/>
      <c r="F944" s="266"/>
    </row>
    <row r="945" spans="5:6">
      <c r="E945" s="268"/>
      <c r="F945" s="266"/>
    </row>
    <row r="946" spans="5:6">
      <c r="E946" s="268"/>
      <c r="F946" s="266"/>
    </row>
    <row r="947" spans="5:6">
      <c r="E947" s="268"/>
      <c r="F947" s="266"/>
    </row>
    <row r="948" spans="5:6">
      <c r="E948" s="268"/>
      <c r="F948" s="266"/>
    </row>
    <row r="949" spans="5:6">
      <c r="E949" s="268"/>
      <c r="F949" s="266"/>
    </row>
    <row r="950" spans="5:6">
      <c r="E950" s="268"/>
      <c r="F950" s="266"/>
    </row>
    <row r="951" spans="5:6">
      <c r="E951" s="268"/>
      <c r="F951" s="266"/>
    </row>
    <row r="952" spans="5:6">
      <c r="E952" s="268"/>
      <c r="F952" s="266"/>
    </row>
    <row r="953" spans="5:6">
      <c r="E953" s="268"/>
      <c r="F953" s="266"/>
    </row>
    <row r="954" spans="5:6">
      <c r="E954" s="268"/>
      <c r="F954" s="266"/>
    </row>
    <row r="955" spans="5:6">
      <c r="E955" s="268"/>
      <c r="F955" s="266"/>
    </row>
    <row r="956" spans="5:6">
      <c r="E956" s="268"/>
      <c r="F956" s="266"/>
    </row>
    <row r="957" spans="5:6">
      <c r="E957" s="268"/>
      <c r="F957" s="266"/>
    </row>
    <row r="958" spans="5:6">
      <c r="E958" s="268"/>
      <c r="F958" s="266"/>
    </row>
    <row r="959" spans="5:6">
      <c r="E959" s="268"/>
      <c r="F959" s="266"/>
    </row>
    <row r="960" spans="5:6">
      <c r="E960" s="268"/>
      <c r="F960" s="266"/>
    </row>
    <row r="961" spans="5:6">
      <c r="E961" s="268"/>
      <c r="F961" s="266"/>
    </row>
    <row r="962" spans="5:6">
      <c r="E962" s="268"/>
      <c r="F962" s="266"/>
    </row>
    <row r="963" spans="5:6">
      <c r="E963" s="268"/>
      <c r="F963" s="266"/>
    </row>
    <row r="964" spans="5:6">
      <c r="E964" s="268"/>
      <c r="F964" s="266"/>
    </row>
    <row r="965" spans="5:6">
      <c r="E965" s="268"/>
      <c r="F965" s="266"/>
    </row>
    <row r="966" spans="5:6">
      <c r="E966" s="268"/>
      <c r="F966" s="266"/>
    </row>
    <row r="967" spans="5:6">
      <c r="E967" s="268"/>
      <c r="F967" s="266"/>
    </row>
    <row r="968" spans="5:6">
      <c r="E968" s="268"/>
      <c r="F968" s="266"/>
    </row>
    <row r="969" spans="5:6">
      <c r="E969" s="268"/>
      <c r="F969" s="266"/>
    </row>
    <row r="970" spans="5:6">
      <c r="E970" s="268"/>
      <c r="F970" s="266"/>
    </row>
    <row r="971" spans="5:6">
      <c r="E971" s="268"/>
      <c r="F971" s="266"/>
    </row>
    <row r="972" spans="5:6">
      <c r="E972" s="268"/>
      <c r="F972" s="266"/>
    </row>
    <row r="973" spans="5:6">
      <c r="E973" s="268"/>
      <c r="F973" s="266"/>
    </row>
    <row r="974" spans="5:6">
      <c r="E974" s="268"/>
      <c r="F974" s="266"/>
    </row>
    <row r="975" spans="5:6">
      <c r="E975" s="268"/>
      <c r="F975" s="266"/>
    </row>
    <row r="976" spans="5:6">
      <c r="E976" s="268"/>
      <c r="F976" s="266"/>
    </row>
    <row r="977" spans="5:6">
      <c r="E977" s="268"/>
      <c r="F977" s="266"/>
    </row>
    <row r="978" spans="5:6">
      <c r="E978" s="268"/>
      <c r="F978" s="266"/>
    </row>
    <row r="979" spans="5:6">
      <c r="E979" s="268"/>
      <c r="F979" s="266"/>
    </row>
    <row r="980" spans="5:6">
      <c r="E980" s="268"/>
      <c r="F980" s="266"/>
    </row>
    <row r="981" spans="5:6">
      <c r="E981" s="268"/>
      <c r="F981" s="266"/>
    </row>
    <row r="982" spans="5:6">
      <c r="E982" s="268"/>
      <c r="F982" s="266"/>
    </row>
    <row r="983" spans="5:6">
      <c r="E983" s="268"/>
      <c r="F983" s="266"/>
    </row>
    <row r="984" spans="5:6">
      <c r="E984" s="268"/>
      <c r="F984" s="266"/>
    </row>
    <row r="985" spans="5:6">
      <c r="E985" s="268"/>
      <c r="F985" s="266"/>
    </row>
    <row r="986" spans="5:6">
      <c r="E986" s="268"/>
      <c r="F986" s="266"/>
    </row>
    <row r="987" spans="5:6">
      <c r="E987" s="268"/>
      <c r="F987" s="266"/>
    </row>
    <row r="988" spans="5:6">
      <c r="E988" s="268"/>
      <c r="F988" s="266"/>
    </row>
    <row r="989" spans="5:6">
      <c r="E989" s="268"/>
      <c r="F989" s="266"/>
    </row>
    <row r="990" spans="5:6">
      <c r="E990" s="268"/>
      <c r="F990" s="266"/>
    </row>
    <row r="991" spans="5:6">
      <c r="E991" s="268"/>
      <c r="F991" s="266"/>
    </row>
    <row r="992" spans="5:6">
      <c r="E992" s="268"/>
      <c r="F992" s="266"/>
    </row>
    <row r="993" spans="5:6">
      <c r="E993" s="268"/>
      <c r="F993" s="266"/>
    </row>
    <row r="994" spans="5:6">
      <c r="E994" s="268"/>
      <c r="F994" s="266"/>
    </row>
    <row r="995" spans="5:6">
      <c r="E995" s="268"/>
      <c r="F995" s="266"/>
    </row>
    <row r="996" spans="5:6">
      <c r="E996" s="268"/>
      <c r="F996" s="266"/>
    </row>
    <row r="997" spans="5:6">
      <c r="E997" s="268"/>
      <c r="F997" s="266"/>
    </row>
    <row r="998" spans="5:6">
      <c r="E998" s="268"/>
      <c r="F998" s="266"/>
    </row>
    <row r="999" spans="5:6">
      <c r="E999" s="268"/>
      <c r="F999" s="266"/>
    </row>
    <row r="1000" spans="5:6">
      <c r="E1000" s="268"/>
      <c r="F1000" s="266"/>
    </row>
    <row r="1001" spans="5:6">
      <c r="E1001" s="268"/>
      <c r="F1001" s="266"/>
    </row>
    <row r="1002" spans="5:6">
      <c r="E1002" s="268"/>
      <c r="F1002" s="266"/>
    </row>
    <row r="1003" spans="5:6">
      <c r="E1003" s="268"/>
      <c r="F1003" s="266"/>
    </row>
    <row r="1004" spans="5:6">
      <c r="E1004" s="268"/>
      <c r="F1004" s="266"/>
    </row>
    <row r="1005" spans="5:6">
      <c r="E1005" s="268"/>
      <c r="F1005" s="266"/>
    </row>
    <row r="1006" spans="5:6">
      <c r="E1006" s="268"/>
      <c r="F1006" s="266"/>
    </row>
    <row r="1007" spans="5:6">
      <c r="E1007" s="268"/>
      <c r="F1007" s="266"/>
    </row>
    <row r="1008" spans="5:6">
      <c r="E1008" s="268"/>
      <c r="F1008" s="266"/>
    </row>
    <row r="1009" spans="5:6">
      <c r="E1009" s="268"/>
      <c r="F1009" s="266"/>
    </row>
    <row r="1010" spans="5:6">
      <c r="E1010" s="268"/>
      <c r="F1010" s="266"/>
    </row>
    <row r="1011" spans="5:6">
      <c r="E1011" s="268"/>
      <c r="F1011" s="266"/>
    </row>
    <row r="1012" spans="5:6">
      <c r="E1012" s="268"/>
      <c r="F1012" s="266"/>
    </row>
    <row r="1013" spans="5:6">
      <c r="E1013" s="268"/>
      <c r="F1013" s="266"/>
    </row>
    <row r="1014" spans="5:6">
      <c r="E1014" s="268"/>
      <c r="F1014" s="266"/>
    </row>
    <row r="1015" spans="5:6">
      <c r="E1015" s="268"/>
      <c r="F1015" s="266"/>
    </row>
    <row r="1016" spans="5:6">
      <c r="E1016" s="268"/>
      <c r="F1016" s="266"/>
    </row>
    <row r="1017" spans="5:6">
      <c r="E1017" s="268"/>
      <c r="F1017" s="266"/>
    </row>
    <row r="1018" spans="5:6">
      <c r="E1018" s="268"/>
      <c r="F1018" s="266"/>
    </row>
    <row r="1019" spans="5:6">
      <c r="E1019" s="268"/>
      <c r="F1019" s="266"/>
    </row>
    <row r="1020" spans="5:6">
      <c r="E1020" s="268"/>
      <c r="F1020" s="266"/>
    </row>
    <row r="1021" spans="5:6">
      <c r="E1021" s="268"/>
      <c r="F1021" s="266"/>
    </row>
    <row r="1022" spans="5:6">
      <c r="E1022" s="268"/>
      <c r="F1022" s="266"/>
    </row>
    <row r="1023" spans="5:6">
      <c r="E1023" s="268"/>
      <c r="F1023" s="266"/>
    </row>
    <row r="1024" spans="5:6">
      <c r="E1024" s="268"/>
      <c r="F1024" s="266"/>
    </row>
    <row r="1025" spans="5:6">
      <c r="E1025" s="268"/>
      <c r="F1025" s="266"/>
    </row>
    <row r="1026" spans="5:6">
      <c r="E1026" s="268"/>
      <c r="F1026" s="266"/>
    </row>
    <row r="1027" spans="5:6">
      <c r="E1027" s="268"/>
      <c r="F1027" s="266"/>
    </row>
    <row r="1028" spans="5:6">
      <c r="E1028" s="268"/>
      <c r="F1028" s="266"/>
    </row>
    <row r="1029" spans="5:6">
      <c r="E1029" s="268"/>
      <c r="F1029" s="266"/>
    </row>
    <row r="1030" spans="5:6">
      <c r="E1030" s="268"/>
      <c r="F1030" s="266"/>
    </row>
    <row r="1031" spans="5:6">
      <c r="E1031" s="268"/>
      <c r="F1031" s="266"/>
    </row>
    <row r="1032" spans="5:6">
      <c r="E1032" s="268"/>
      <c r="F1032" s="266"/>
    </row>
    <row r="1033" spans="5:6">
      <c r="E1033" s="268"/>
      <c r="F1033" s="266"/>
    </row>
    <row r="1034" spans="5:6">
      <c r="E1034" s="268"/>
      <c r="F1034" s="266"/>
    </row>
    <row r="1035" spans="5:6">
      <c r="E1035" s="268"/>
      <c r="F1035" s="266"/>
    </row>
    <row r="1036" spans="5:6">
      <c r="E1036" s="268"/>
      <c r="F1036" s="266"/>
    </row>
    <row r="1037" spans="5:6">
      <c r="E1037" s="268"/>
      <c r="F1037" s="266"/>
    </row>
    <row r="1038" spans="5:6">
      <c r="E1038" s="268"/>
      <c r="F1038" s="266"/>
    </row>
    <row r="1039" spans="5:6">
      <c r="E1039" s="268"/>
      <c r="F1039" s="266"/>
    </row>
    <row r="1040" spans="5:6">
      <c r="E1040" s="268"/>
      <c r="F1040" s="266"/>
    </row>
    <row r="1041" spans="5:6">
      <c r="E1041" s="268"/>
      <c r="F1041" s="266"/>
    </row>
    <row r="1042" spans="5:6">
      <c r="E1042" s="268"/>
      <c r="F1042" s="266"/>
    </row>
    <row r="1043" spans="5:6">
      <c r="E1043" s="268"/>
      <c r="F1043" s="266"/>
    </row>
    <row r="1044" spans="5:6">
      <c r="E1044" s="268"/>
      <c r="F1044" s="266"/>
    </row>
    <row r="1045" spans="5:6">
      <c r="E1045" s="268"/>
      <c r="F1045" s="266"/>
    </row>
    <row r="1046" spans="5:6">
      <c r="E1046" s="268"/>
      <c r="F1046" s="266"/>
    </row>
    <row r="1047" spans="5:6">
      <c r="E1047" s="268"/>
      <c r="F1047" s="266"/>
    </row>
    <row r="1048" spans="5:6">
      <c r="E1048" s="268"/>
      <c r="F1048" s="266"/>
    </row>
    <row r="1049" spans="5:6">
      <c r="E1049" s="268"/>
      <c r="F1049" s="266"/>
    </row>
    <row r="1050" spans="5:6">
      <c r="E1050" s="268"/>
      <c r="F1050" s="266"/>
    </row>
    <row r="1051" spans="5:6">
      <c r="E1051" s="268"/>
      <c r="F1051" s="266"/>
    </row>
    <row r="1052" spans="5:6">
      <c r="E1052" s="268"/>
      <c r="F1052" s="266"/>
    </row>
    <row r="1053" spans="5:6">
      <c r="E1053" s="268"/>
      <c r="F1053" s="266"/>
    </row>
    <row r="1054" spans="5:6">
      <c r="E1054" s="268"/>
      <c r="F1054" s="266"/>
    </row>
    <row r="1055" spans="5:6">
      <c r="E1055" s="268"/>
      <c r="F1055" s="266"/>
    </row>
    <row r="1056" spans="5:6">
      <c r="E1056" s="268"/>
      <c r="F1056" s="266"/>
    </row>
    <row r="1057" spans="5:6">
      <c r="E1057" s="268"/>
      <c r="F1057" s="266"/>
    </row>
    <row r="1058" spans="5:6">
      <c r="E1058" s="268"/>
      <c r="F1058" s="266"/>
    </row>
    <row r="1059" spans="5:6">
      <c r="E1059" s="268"/>
      <c r="F1059" s="266"/>
    </row>
    <row r="1060" spans="5:6">
      <c r="E1060" s="268"/>
      <c r="F1060" s="266"/>
    </row>
    <row r="1061" spans="5:6">
      <c r="E1061" s="268"/>
      <c r="F1061" s="266"/>
    </row>
    <row r="1062" spans="5:6">
      <c r="E1062" s="268"/>
      <c r="F1062" s="266"/>
    </row>
    <row r="1063" spans="5:6">
      <c r="E1063" s="268"/>
      <c r="F1063" s="266"/>
    </row>
    <row r="1064" spans="5:6">
      <c r="E1064" s="268"/>
      <c r="F1064" s="266"/>
    </row>
    <row r="1065" spans="5:6">
      <c r="E1065" s="268"/>
      <c r="F1065" s="266"/>
    </row>
    <row r="1066" spans="5:6">
      <c r="E1066" s="268"/>
      <c r="F1066" s="266"/>
    </row>
    <row r="1067" spans="5:6">
      <c r="E1067" s="268"/>
      <c r="F1067" s="266"/>
    </row>
    <row r="1068" spans="5:6">
      <c r="E1068" s="268"/>
      <c r="F1068" s="266"/>
    </row>
    <row r="1069" spans="5:6">
      <c r="E1069" s="268"/>
      <c r="F1069" s="266"/>
    </row>
    <row r="1070" spans="5:6">
      <c r="E1070" s="268"/>
      <c r="F1070" s="266"/>
    </row>
    <row r="1071" spans="5:6">
      <c r="E1071" s="268"/>
      <c r="F1071" s="266"/>
    </row>
    <row r="1072" spans="5:6">
      <c r="E1072" s="268"/>
      <c r="F1072" s="266"/>
    </row>
    <row r="1073" spans="5:6">
      <c r="E1073" s="268"/>
      <c r="F1073" s="266"/>
    </row>
    <row r="1074" spans="5:6">
      <c r="E1074" s="268"/>
      <c r="F1074" s="266"/>
    </row>
    <row r="1075" spans="5:6">
      <c r="E1075" s="268"/>
      <c r="F1075" s="266"/>
    </row>
    <row r="1076" spans="5:6">
      <c r="E1076" s="268"/>
      <c r="F1076" s="266"/>
    </row>
    <row r="1077" spans="5:6">
      <c r="E1077" s="268"/>
      <c r="F1077" s="266"/>
    </row>
    <row r="1078" spans="5:6">
      <c r="E1078" s="268"/>
      <c r="F1078" s="266"/>
    </row>
    <row r="1079" spans="5:6">
      <c r="E1079" s="268"/>
      <c r="F1079" s="266"/>
    </row>
    <row r="1080" spans="5:6">
      <c r="E1080" s="268"/>
      <c r="F1080" s="266"/>
    </row>
    <row r="1081" spans="5:6">
      <c r="E1081" s="268"/>
      <c r="F1081" s="266"/>
    </row>
  </sheetData>
  <dataConsolidate/>
  <mergeCells count="26">
    <mergeCell ref="E123:F123"/>
    <mergeCell ref="E125:F125"/>
    <mergeCell ref="B89:F89"/>
    <mergeCell ref="B92:F92"/>
    <mergeCell ref="B95:F95"/>
    <mergeCell ref="B102:F102"/>
    <mergeCell ref="B111:F111"/>
    <mergeCell ref="B117:F117"/>
    <mergeCell ref="B85:F85"/>
    <mergeCell ref="B13:F13"/>
    <mergeCell ref="B16:F16"/>
    <mergeCell ref="B19:F19"/>
    <mergeCell ref="B22:F22"/>
    <mergeCell ref="B37:F37"/>
    <mergeCell ref="B50:F50"/>
    <mergeCell ref="B58:F58"/>
    <mergeCell ref="B66:F66"/>
    <mergeCell ref="B73:F73"/>
    <mergeCell ref="B78:F78"/>
    <mergeCell ref="B82:F82"/>
    <mergeCell ref="B9:F9"/>
    <mergeCell ref="B1:F1"/>
    <mergeCell ref="B2:F2"/>
    <mergeCell ref="B3:F3"/>
    <mergeCell ref="B4:F4"/>
    <mergeCell ref="B6:B8"/>
  </mergeCells>
  <pageMargins left="0.42" right="0.28000000000000003" top="0.7" bottom="0.55118110236220474" header="0.45" footer="0.27559055118110237"/>
  <pageSetup paperSize="9" scale="58" fitToHeight="11" orientation="portrait" horizontalDpi="120" verticalDpi="144" r:id="rId1"/>
  <headerFooter alignWithMargins="0">
    <oddFooter>&amp;Rстр &amp;P из &amp;N</oddFooter>
  </headerFooter>
  <rowBreaks count="1" manualBreakCount="1">
    <brk id="72" min="1" max="5" man="1"/>
  </row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65"/>
  <sheetViews>
    <sheetView view="pageBreakPreview" zoomScale="80" zoomScaleNormal="70" zoomScaleSheetLayoutView="80" workbookViewId="0">
      <selection activeCell="A3" sqref="A3:M3"/>
    </sheetView>
  </sheetViews>
  <sheetFormatPr defaultColWidth="9.140625" defaultRowHeight="12.75"/>
  <cols>
    <col min="1" max="1" width="12.7109375" style="713" customWidth="1"/>
    <col min="2" max="11" width="12.7109375" style="220" customWidth="1"/>
    <col min="12" max="13" width="12.7109375" style="675" customWidth="1"/>
    <col min="14" max="14" width="9.140625" style="562" customWidth="1"/>
    <col min="15" max="15" width="9.140625" style="563" customWidth="1"/>
    <col min="16" max="16" width="9.140625" style="564" customWidth="1"/>
    <col min="17" max="17" width="9.140625" style="220" customWidth="1"/>
    <col min="18" max="18" width="14.5703125" style="565" bestFit="1" customWidth="1"/>
    <col min="19" max="253" width="9.140625" style="220"/>
    <col min="254" max="254" width="8" style="220" customWidth="1"/>
    <col min="255" max="256" width="7.5703125" style="220" customWidth="1"/>
    <col min="257" max="258" width="34.140625" style="220" customWidth="1"/>
    <col min="259" max="259" width="8.5703125" style="220" customWidth="1"/>
    <col min="260" max="260" width="7.5703125" style="220" customWidth="1"/>
    <col min="261" max="261" width="8.5703125" style="220" customWidth="1"/>
    <col min="262" max="262" width="8.42578125" style="220" customWidth="1"/>
    <col min="263" max="263" width="8" style="220" customWidth="1"/>
    <col min="264" max="265" width="10.140625" style="220" customWidth="1"/>
    <col min="266" max="266" width="10" style="220" customWidth="1"/>
    <col min="267" max="267" width="0" style="220" hidden="1" customWidth="1"/>
    <col min="268" max="269" width="9.28515625" style="220" customWidth="1"/>
    <col min="270" max="273" width="9.140625" style="220" customWidth="1"/>
    <col min="274" max="274" width="14.5703125" style="220" bestFit="1" customWidth="1"/>
    <col min="275" max="509" width="9.140625" style="220"/>
    <col min="510" max="510" width="8" style="220" customWidth="1"/>
    <col min="511" max="512" width="7.5703125" style="220" customWidth="1"/>
    <col min="513" max="514" width="34.140625" style="220" customWidth="1"/>
    <col min="515" max="515" width="8.5703125" style="220" customWidth="1"/>
    <col min="516" max="516" width="7.5703125" style="220" customWidth="1"/>
    <col min="517" max="517" width="8.5703125" style="220" customWidth="1"/>
    <col min="518" max="518" width="8.42578125" style="220" customWidth="1"/>
    <col min="519" max="519" width="8" style="220" customWidth="1"/>
    <col min="520" max="521" width="10.140625" style="220" customWidth="1"/>
    <col min="522" max="522" width="10" style="220" customWidth="1"/>
    <col min="523" max="523" width="0" style="220" hidden="1" customWidth="1"/>
    <col min="524" max="525" width="9.28515625" style="220" customWidth="1"/>
    <col min="526" max="529" width="9.140625" style="220" customWidth="1"/>
    <col min="530" max="530" width="14.5703125" style="220" bestFit="1" customWidth="1"/>
    <col min="531" max="765" width="9.140625" style="220"/>
    <col min="766" max="766" width="8" style="220" customWidth="1"/>
    <col min="767" max="768" width="7.5703125" style="220" customWidth="1"/>
    <col min="769" max="770" width="34.140625" style="220" customWidth="1"/>
    <col min="771" max="771" width="8.5703125" style="220" customWidth="1"/>
    <col min="772" max="772" width="7.5703125" style="220" customWidth="1"/>
    <col min="773" max="773" width="8.5703125" style="220" customWidth="1"/>
    <col min="774" max="774" width="8.42578125" style="220" customWidth="1"/>
    <col min="775" max="775" width="8" style="220" customWidth="1"/>
    <col min="776" max="777" width="10.140625" style="220" customWidth="1"/>
    <col min="778" max="778" width="10" style="220" customWidth="1"/>
    <col min="779" max="779" width="0" style="220" hidden="1" customWidth="1"/>
    <col min="780" max="781" width="9.28515625" style="220" customWidth="1"/>
    <col min="782" max="785" width="9.140625" style="220" customWidth="1"/>
    <col min="786" max="786" width="14.5703125" style="220" bestFit="1" customWidth="1"/>
    <col min="787" max="1021" width="9.140625" style="220"/>
    <col min="1022" max="1022" width="8" style="220" customWidth="1"/>
    <col min="1023" max="1024" width="7.5703125" style="220" customWidth="1"/>
    <col min="1025" max="1026" width="34.140625" style="220" customWidth="1"/>
    <col min="1027" max="1027" width="8.5703125" style="220" customWidth="1"/>
    <col min="1028" max="1028" width="7.5703125" style="220" customWidth="1"/>
    <col min="1029" max="1029" width="8.5703125" style="220" customWidth="1"/>
    <col min="1030" max="1030" width="8.42578125" style="220" customWidth="1"/>
    <col min="1031" max="1031" width="8" style="220" customWidth="1"/>
    <col min="1032" max="1033" width="10.140625" style="220" customWidth="1"/>
    <col min="1034" max="1034" width="10" style="220" customWidth="1"/>
    <col min="1035" max="1035" width="0" style="220" hidden="1" customWidth="1"/>
    <col min="1036" max="1037" width="9.28515625" style="220" customWidth="1"/>
    <col min="1038" max="1041" width="9.140625" style="220" customWidth="1"/>
    <col min="1042" max="1042" width="14.5703125" style="220" bestFit="1" customWidth="1"/>
    <col min="1043" max="1277" width="9.140625" style="220"/>
    <col min="1278" max="1278" width="8" style="220" customWidth="1"/>
    <col min="1279" max="1280" width="7.5703125" style="220" customWidth="1"/>
    <col min="1281" max="1282" width="34.140625" style="220" customWidth="1"/>
    <col min="1283" max="1283" width="8.5703125" style="220" customWidth="1"/>
    <col min="1284" max="1284" width="7.5703125" style="220" customWidth="1"/>
    <col min="1285" max="1285" width="8.5703125" style="220" customWidth="1"/>
    <col min="1286" max="1286" width="8.42578125" style="220" customWidth="1"/>
    <col min="1287" max="1287" width="8" style="220" customWidth="1"/>
    <col min="1288" max="1289" width="10.140625" style="220" customWidth="1"/>
    <col min="1290" max="1290" width="10" style="220" customWidth="1"/>
    <col min="1291" max="1291" width="0" style="220" hidden="1" customWidth="1"/>
    <col min="1292" max="1293" width="9.28515625" style="220" customWidth="1"/>
    <col min="1294" max="1297" width="9.140625" style="220" customWidth="1"/>
    <col min="1298" max="1298" width="14.5703125" style="220" bestFit="1" customWidth="1"/>
    <col min="1299" max="1533" width="9.140625" style="220"/>
    <col min="1534" max="1534" width="8" style="220" customWidth="1"/>
    <col min="1535" max="1536" width="7.5703125" style="220" customWidth="1"/>
    <col min="1537" max="1538" width="34.140625" style="220" customWidth="1"/>
    <col min="1539" max="1539" width="8.5703125" style="220" customWidth="1"/>
    <col min="1540" max="1540" width="7.5703125" style="220" customWidth="1"/>
    <col min="1541" max="1541" width="8.5703125" style="220" customWidth="1"/>
    <col min="1542" max="1542" width="8.42578125" style="220" customWidth="1"/>
    <col min="1543" max="1543" width="8" style="220" customWidth="1"/>
    <col min="1544" max="1545" width="10.140625" style="220" customWidth="1"/>
    <col min="1546" max="1546" width="10" style="220" customWidth="1"/>
    <col min="1547" max="1547" width="0" style="220" hidden="1" customWidth="1"/>
    <col min="1548" max="1549" width="9.28515625" style="220" customWidth="1"/>
    <col min="1550" max="1553" width="9.140625" style="220" customWidth="1"/>
    <col min="1554" max="1554" width="14.5703125" style="220" bestFit="1" customWidth="1"/>
    <col min="1555" max="1789" width="9.140625" style="220"/>
    <col min="1790" max="1790" width="8" style="220" customWidth="1"/>
    <col min="1791" max="1792" width="7.5703125" style="220" customWidth="1"/>
    <col min="1793" max="1794" width="34.140625" style="220" customWidth="1"/>
    <col min="1795" max="1795" width="8.5703125" style="220" customWidth="1"/>
    <col min="1796" max="1796" width="7.5703125" style="220" customWidth="1"/>
    <col min="1797" max="1797" width="8.5703125" style="220" customWidth="1"/>
    <col min="1798" max="1798" width="8.42578125" style="220" customWidth="1"/>
    <col min="1799" max="1799" width="8" style="220" customWidth="1"/>
    <col min="1800" max="1801" width="10.140625" style="220" customWidth="1"/>
    <col min="1802" max="1802" width="10" style="220" customWidth="1"/>
    <col min="1803" max="1803" width="0" style="220" hidden="1" customWidth="1"/>
    <col min="1804" max="1805" width="9.28515625" style="220" customWidth="1"/>
    <col min="1806" max="1809" width="9.140625" style="220" customWidth="1"/>
    <col min="1810" max="1810" width="14.5703125" style="220" bestFit="1" customWidth="1"/>
    <col min="1811" max="2045" width="9.140625" style="220"/>
    <col min="2046" max="2046" width="8" style="220" customWidth="1"/>
    <col min="2047" max="2048" width="7.5703125" style="220" customWidth="1"/>
    <col min="2049" max="2050" width="34.140625" style="220" customWidth="1"/>
    <col min="2051" max="2051" width="8.5703125" style="220" customWidth="1"/>
    <col min="2052" max="2052" width="7.5703125" style="220" customWidth="1"/>
    <col min="2053" max="2053" width="8.5703125" style="220" customWidth="1"/>
    <col min="2054" max="2054" width="8.42578125" style="220" customWidth="1"/>
    <col min="2055" max="2055" width="8" style="220" customWidth="1"/>
    <col min="2056" max="2057" width="10.140625" style="220" customWidth="1"/>
    <col min="2058" max="2058" width="10" style="220" customWidth="1"/>
    <col min="2059" max="2059" width="0" style="220" hidden="1" customWidth="1"/>
    <col min="2060" max="2061" width="9.28515625" style="220" customWidth="1"/>
    <col min="2062" max="2065" width="9.140625" style="220" customWidth="1"/>
    <col min="2066" max="2066" width="14.5703125" style="220" bestFit="1" customWidth="1"/>
    <col min="2067" max="2301" width="9.140625" style="220"/>
    <col min="2302" max="2302" width="8" style="220" customWidth="1"/>
    <col min="2303" max="2304" width="7.5703125" style="220" customWidth="1"/>
    <col min="2305" max="2306" width="34.140625" style="220" customWidth="1"/>
    <col min="2307" max="2307" width="8.5703125" style="220" customWidth="1"/>
    <col min="2308" max="2308" width="7.5703125" style="220" customWidth="1"/>
    <col min="2309" max="2309" width="8.5703125" style="220" customWidth="1"/>
    <col min="2310" max="2310" width="8.42578125" style="220" customWidth="1"/>
    <col min="2311" max="2311" width="8" style="220" customWidth="1"/>
    <col min="2312" max="2313" width="10.140625" style="220" customWidth="1"/>
    <col min="2314" max="2314" width="10" style="220" customWidth="1"/>
    <col min="2315" max="2315" width="0" style="220" hidden="1" customWidth="1"/>
    <col min="2316" max="2317" width="9.28515625" style="220" customWidth="1"/>
    <col min="2318" max="2321" width="9.140625" style="220" customWidth="1"/>
    <col min="2322" max="2322" width="14.5703125" style="220" bestFit="1" customWidth="1"/>
    <col min="2323" max="2557" width="9.140625" style="220"/>
    <col min="2558" max="2558" width="8" style="220" customWidth="1"/>
    <col min="2559" max="2560" width="7.5703125" style="220" customWidth="1"/>
    <col min="2561" max="2562" width="34.140625" style="220" customWidth="1"/>
    <col min="2563" max="2563" width="8.5703125" style="220" customWidth="1"/>
    <col min="2564" max="2564" width="7.5703125" style="220" customWidth="1"/>
    <col min="2565" max="2565" width="8.5703125" style="220" customWidth="1"/>
    <col min="2566" max="2566" width="8.42578125" style="220" customWidth="1"/>
    <col min="2567" max="2567" width="8" style="220" customWidth="1"/>
    <col min="2568" max="2569" width="10.140625" style="220" customWidth="1"/>
    <col min="2570" max="2570" width="10" style="220" customWidth="1"/>
    <col min="2571" max="2571" width="0" style="220" hidden="1" customWidth="1"/>
    <col min="2572" max="2573" width="9.28515625" style="220" customWidth="1"/>
    <col min="2574" max="2577" width="9.140625" style="220" customWidth="1"/>
    <col min="2578" max="2578" width="14.5703125" style="220" bestFit="1" customWidth="1"/>
    <col min="2579" max="2813" width="9.140625" style="220"/>
    <col min="2814" max="2814" width="8" style="220" customWidth="1"/>
    <col min="2815" max="2816" width="7.5703125" style="220" customWidth="1"/>
    <col min="2817" max="2818" width="34.140625" style="220" customWidth="1"/>
    <col min="2819" max="2819" width="8.5703125" style="220" customWidth="1"/>
    <col min="2820" max="2820" width="7.5703125" style="220" customWidth="1"/>
    <col min="2821" max="2821" width="8.5703125" style="220" customWidth="1"/>
    <col min="2822" max="2822" width="8.42578125" style="220" customWidth="1"/>
    <col min="2823" max="2823" width="8" style="220" customWidth="1"/>
    <col min="2824" max="2825" width="10.140625" style="220" customWidth="1"/>
    <col min="2826" max="2826" width="10" style="220" customWidth="1"/>
    <col min="2827" max="2827" width="0" style="220" hidden="1" customWidth="1"/>
    <col min="2828" max="2829" width="9.28515625" style="220" customWidth="1"/>
    <col min="2830" max="2833" width="9.140625" style="220" customWidth="1"/>
    <col min="2834" max="2834" width="14.5703125" style="220" bestFit="1" customWidth="1"/>
    <col min="2835" max="3069" width="9.140625" style="220"/>
    <col min="3070" max="3070" width="8" style="220" customWidth="1"/>
    <col min="3071" max="3072" width="7.5703125" style="220" customWidth="1"/>
    <col min="3073" max="3074" width="34.140625" style="220" customWidth="1"/>
    <col min="3075" max="3075" width="8.5703125" style="220" customWidth="1"/>
    <col min="3076" max="3076" width="7.5703125" style="220" customWidth="1"/>
    <col min="3077" max="3077" width="8.5703125" style="220" customWidth="1"/>
    <col min="3078" max="3078" width="8.42578125" style="220" customWidth="1"/>
    <col min="3079" max="3079" width="8" style="220" customWidth="1"/>
    <col min="3080" max="3081" width="10.140625" style="220" customWidth="1"/>
    <col min="3082" max="3082" width="10" style="220" customWidth="1"/>
    <col min="3083" max="3083" width="0" style="220" hidden="1" customWidth="1"/>
    <col min="3084" max="3085" width="9.28515625" style="220" customWidth="1"/>
    <col min="3086" max="3089" width="9.140625" style="220" customWidth="1"/>
    <col min="3090" max="3090" width="14.5703125" style="220" bestFit="1" customWidth="1"/>
    <col min="3091" max="3325" width="9.140625" style="220"/>
    <col min="3326" max="3326" width="8" style="220" customWidth="1"/>
    <col min="3327" max="3328" width="7.5703125" style="220" customWidth="1"/>
    <col min="3329" max="3330" width="34.140625" style="220" customWidth="1"/>
    <col min="3331" max="3331" width="8.5703125" style="220" customWidth="1"/>
    <col min="3332" max="3332" width="7.5703125" style="220" customWidth="1"/>
    <col min="3333" max="3333" width="8.5703125" style="220" customWidth="1"/>
    <col min="3334" max="3334" width="8.42578125" style="220" customWidth="1"/>
    <col min="3335" max="3335" width="8" style="220" customWidth="1"/>
    <col min="3336" max="3337" width="10.140625" style="220" customWidth="1"/>
    <col min="3338" max="3338" width="10" style="220" customWidth="1"/>
    <col min="3339" max="3339" width="0" style="220" hidden="1" customWidth="1"/>
    <col min="3340" max="3341" width="9.28515625" style="220" customWidth="1"/>
    <col min="3342" max="3345" width="9.140625" style="220" customWidth="1"/>
    <col min="3346" max="3346" width="14.5703125" style="220" bestFit="1" customWidth="1"/>
    <col min="3347" max="3581" width="9.140625" style="220"/>
    <col min="3582" max="3582" width="8" style="220" customWidth="1"/>
    <col min="3583" max="3584" width="7.5703125" style="220" customWidth="1"/>
    <col min="3585" max="3586" width="34.140625" style="220" customWidth="1"/>
    <col min="3587" max="3587" width="8.5703125" style="220" customWidth="1"/>
    <col min="3588" max="3588" width="7.5703125" style="220" customWidth="1"/>
    <col min="3589" max="3589" width="8.5703125" style="220" customWidth="1"/>
    <col min="3590" max="3590" width="8.42578125" style="220" customWidth="1"/>
    <col min="3591" max="3591" width="8" style="220" customWidth="1"/>
    <col min="3592" max="3593" width="10.140625" style="220" customWidth="1"/>
    <col min="3594" max="3594" width="10" style="220" customWidth="1"/>
    <col min="3595" max="3595" width="0" style="220" hidden="1" customWidth="1"/>
    <col min="3596" max="3597" width="9.28515625" style="220" customWidth="1"/>
    <col min="3598" max="3601" width="9.140625" style="220" customWidth="1"/>
    <col min="3602" max="3602" width="14.5703125" style="220" bestFit="1" customWidth="1"/>
    <col min="3603" max="3837" width="9.140625" style="220"/>
    <col min="3838" max="3838" width="8" style="220" customWidth="1"/>
    <col min="3839" max="3840" width="7.5703125" style="220" customWidth="1"/>
    <col min="3841" max="3842" width="34.140625" style="220" customWidth="1"/>
    <col min="3843" max="3843" width="8.5703125" style="220" customWidth="1"/>
    <col min="3844" max="3844" width="7.5703125" style="220" customWidth="1"/>
    <col min="3845" max="3845" width="8.5703125" style="220" customWidth="1"/>
    <col min="3846" max="3846" width="8.42578125" style="220" customWidth="1"/>
    <col min="3847" max="3847" width="8" style="220" customWidth="1"/>
    <col min="3848" max="3849" width="10.140625" style="220" customWidth="1"/>
    <col min="3850" max="3850" width="10" style="220" customWidth="1"/>
    <col min="3851" max="3851" width="0" style="220" hidden="1" customWidth="1"/>
    <col min="3852" max="3853" width="9.28515625" style="220" customWidth="1"/>
    <col min="3854" max="3857" width="9.140625" style="220" customWidth="1"/>
    <col min="3858" max="3858" width="14.5703125" style="220" bestFit="1" customWidth="1"/>
    <col min="3859" max="4093" width="9.140625" style="220"/>
    <col min="4094" max="4094" width="8" style="220" customWidth="1"/>
    <col min="4095" max="4096" width="7.5703125" style="220" customWidth="1"/>
    <col min="4097" max="4098" width="34.140625" style="220" customWidth="1"/>
    <col min="4099" max="4099" width="8.5703125" style="220" customWidth="1"/>
    <col min="4100" max="4100" width="7.5703125" style="220" customWidth="1"/>
    <col min="4101" max="4101" width="8.5703125" style="220" customWidth="1"/>
    <col min="4102" max="4102" width="8.42578125" style="220" customWidth="1"/>
    <col min="4103" max="4103" width="8" style="220" customWidth="1"/>
    <col min="4104" max="4105" width="10.140625" style="220" customWidth="1"/>
    <col min="4106" max="4106" width="10" style="220" customWidth="1"/>
    <col min="4107" max="4107" width="0" style="220" hidden="1" customWidth="1"/>
    <col min="4108" max="4109" width="9.28515625" style="220" customWidth="1"/>
    <col min="4110" max="4113" width="9.140625" style="220" customWidth="1"/>
    <col min="4114" max="4114" width="14.5703125" style="220" bestFit="1" customWidth="1"/>
    <col min="4115" max="4349" width="9.140625" style="220"/>
    <col min="4350" max="4350" width="8" style="220" customWidth="1"/>
    <col min="4351" max="4352" width="7.5703125" style="220" customWidth="1"/>
    <col min="4353" max="4354" width="34.140625" style="220" customWidth="1"/>
    <col min="4355" max="4355" width="8.5703125" style="220" customWidth="1"/>
    <col min="4356" max="4356" width="7.5703125" style="220" customWidth="1"/>
    <col min="4357" max="4357" width="8.5703125" style="220" customWidth="1"/>
    <col min="4358" max="4358" width="8.42578125" style="220" customWidth="1"/>
    <col min="4359" max="4359" width="8" style="220" customWidth="1"/>
    <col min="4360" max="4361" width="10.140625" style="220" customWidth="1"/>
    <col min="4362" max="4362" width="10" style="220" customWidth="1"/>
    <col min="4363" max="4363" width="0" style="220" hidden="1" customWidth="1"/>
    <col min="4364" max="4365" width="9.28515625" style="220" customWidth="1"/>
    <col min="4366" max="4369" width="9.140625" style="220" customWidth="1"/>
    <col min="4370" max="4370" width="14.5703125" style="220" bestFit="1" customWidth="1"/>
    <col min="4371" max="4605" width="9.140625" style="220"/>
    <col min="4606" max="4606" width="8" style="220" customWidth="1"/>
    <col min="4607" max="4608" width="7.5703125" style="220" customWidth="1"/>
    <col min="4609" max="4610" width="34.140625" style="220" customWidth="1"/>
    <col min="4611" max="4611" width="8.5703125" style="220" customWidth="1"/>
    <col min="4612" max="4612" width="7.5703125" style="220" customWidth="1"/>
    <col min="4613" max="4613" width="8.5703125" style="220" customWidth="1"/>
    <col min="4614" max="4614" width="8.42578125" style="220" customWidth="1"/>
    <col min="4615" max="4615" width="8" style="220" customWidth="1"/>
    <col min="4616" max="4617" width="10.140625" style="220" customWidth="1"/>
    <col min="4618" max="4618" width="10" style="220" customWidth="1"/>
    <col min="4619" max="4619" width="0" style="220" hidden="1" customWidth="1"/>
    <col min="4620" max="4621" width="9.28515625" style="220" customWidth="1"/>
    <col min="4622" max="4625" width="9.140625" style="220" customWidth="1"/>
    <col min="4626" max="4626" width="14.5703125" style="220" bestFit="1" customWidth="1"/>
    <col min="4627" max="4861" width="9.140625" style="220"/>
    <col min="4862" max="4862" width="8" style="220" customWidth="1"/>
    <col min="4863" max="4864" width="7.5703125" style="220" customWidth="1"/>
    <col min="4865" max="4866" width="34.140625" style="220" customWidth="1"/>
    <col min="4867" max="4867" width="8.5703125" style="220" customWidth="1"/>
    <col min="4868" max="4868" width="7.5703125" style="220" customWidth="1"/>
    <col min="4869" max="4869" width="8.5703125" style="220" customWidth="1"/>
    <col min="4870" max="4870" width="8.42578125" style="220" customWidth="1"/>
    <col min="4871" max="4871" width="8" style="220" customWidth="1"/>
    <col min="4872" max="4873" width="10.140625" style="220" customWidth="1"/>
    <col min="4874" max="4874" width="10" style="220" customWidth="1"/>
    <col min="4875" max="4875" width="0" style="220" hidden="1" customWidth="1"/>
    <col min="4876" max="4877" width="9.28515625" style="220" customWidth="1"/>
    <col min="4878" max="4881" width="9.140625" style="220" customWidth="1"/>
    <col min="4882" max="4882" width="14.5703125" style="220" bestFit="1" customWidth="1"/>
    <col min="4883" max="5117" width="9.140625" style="220"/>
    <col min="5118" max="5118" width="8" style="220" customWidth="1"/>
    <col min="5119" max="5120" width="7.5703125" style="220" customWidth="1"/>
    <col min="5121" max="5122" width="34.140625" style="220" customWidth="1"/>
    <col min="5123" max="5123" width="8.5703125" style="220" customWidth="1"/>
    <col min="5124" max="5124" width="7.5703125" style="220" customWidth="1"/>
    <col min="5125" max="5125" width="8.5703125" style="220" customWidth="1"/>
    <col min="5126" max="5126" width="8.42578125" style="220" customWidth="1"/>
    <col min="5127" max="5127" width="8" style="220" customWidth="1"/>
    <col min="5128" max="5129" width="10.140625" style="220" customWidth="1"/>
    <col min="5130" max="5130" width="10" style="220" customWidth="1"/>
    <col min="5131" max="5131" width="0" style="220" hidden="1" customWidth="1"/>
    <col min="5132" max="5133" width="9.28515625" style="220" customWidth="1"/>
    <col min="5134" max="5137" width="9.140625" style="220" customWidth="1"/>
    <col min="5138" max="5138" width="14.5703125" style="220" bestFit="1" customWidth="1"/>
    <col min="5139" max="5373" width="9.140625" style="220"/>
    <col min="5374" max="5374" width="8" style="220" customWidth="1"/>
    <col min="5375" max="5376" width="7.5703125" style="220" customWidth="1"/>
    <col min="5377" max="5378" width="34.140625" style="220" customWidth="1"/>
    <col min="5379" max="5379" width="8.5703125" style="220" customWidth="1"/>
    <col min="5380" max="5380" width="7.5703125" style="220" customWidth="1"/>
    <col min="5381" max="5381" width="8.5703125" style="220" customWidth="1"/>
    <col min="5382" max="5382" width="8.42578125" style="220" customWidth="1"/>
    <col min="5383" max="5383" width="8" style="220" customWidth="1"/>
    <col min="5384" max="5385" width="10.140625" style="220" customWidth="1"/>
    <col min="5386" max="5386" width="10" style="220" customWidth="1"/>
    <col min="5387" max="5387" width="0" style="220" hidden="1" customWidth="1"/>
    <col min="5388" max="5389" width="9.28515625" style="220" customWidth="1"/>
    <col min="5390" max="5393" width="9.140625" style="220" customWidth="1"/>
    <col min="5394" max="5394" width="14.5703125" style="220" bestFit="1" customWidth="1"/>
    <col min="5395" max="5629" width="9.140625" style="220"/>
    <col min="5630" max="5630" width="8" style="220" customWidth="1"/>
    <col min="5631" max="5632" width="7.5703125" style="220" customWidth="1"/>
    <col min="5633" max="5634" width="34.140625" style="220" customWidth="1"/>
    <col min="5635" max="5635" width="8.5703125" style="220" customWidth="1"/>
    <col min="5636" max="5636" width="7.5703125" style="220" customWidth="1"/>
    <col min="5637" max="5637" width="8.5703125" style="220" customWidth="1"/>
    <col min="5638" max="5638" width="8.42578125" style="220" customWidth="1"/>
    <col min="5639" max="5639" width="8" style="220" customWidth="1"/>
    <col min="5640" max="5641" width="10.140625" style="220" customWidth="1"/>
    <col min="5642" max="5642" width="10" style="220" customWidth="1"/>
    <col min="5643" max="5643" width="0" style="220" hidden="1" customWidth="1"/>
    <col min="5644" max="5645" width="9.28515625" style="220" customWidth="1"/>
    <col min="5646" max="5649" width="9.140625" style="220" customWidth="1"/>
    <col min="5650" max="5650" width="14.5703125" style="220" bestFit="1" customWidth="1"/>
    <col min="5651" max="5885" width="9.140625" style="220"/>
    <col min="5886" max="5886" width="8" style="220" customWidth="1"/>
    <col min="5887" max="5888" width="7.5703125" style="220" customWidth="1"/>
    <col min="5889" max="5890" width="34.140625" style="220" customWidth="1"/>
    <col min="5891" max="5891" width="8.5703125" style="220" customWidth="1"/>
    <col min="5892" max="5892" width="7.5703125" style="220" customWidth="1"/>
    <col min="5893" max="5893" width="8.5703125" style="220" customWidth="1"/>
    <col min="5894" max="5894" width="8.42578125" style="220" customWidth="1"/>
    <col min="5895" max="5895" width="8" style="220" customWidth="1"/>
    <col min="5896" max="5897" width="10.140625" style="220" customWidth="1"/>
    <col min="5898" max="5898" width="10" style="220" customWidth="1"/>
    <col min="5899" max="5899" width="0" style="220" hidden="1" customWidth="1"/>
    <col min="5900" max="5901" width="9.28515625" style="220" customWidth="1"/>
    <col min="5902" max="5905" width="9.140625" style="220" customWidth="1"/>
    <col min="5906" max="5906" width="14.5703125" style="220" bestFit="1" customWidth="1"/>
    <col min="5907" max="6141" width="9.140625" style="220"/>
    <col min="6142" max="6142" width="8" style="220" customWidth="1"/>
    <col min="6143" max="6144" width="7.5703125" style="220" customWidth="1"/>
    <col min="6145" max="6146" width="34.140625" style="220" customWidth="1"/>
    <col min="6147" max="6147" width="8.5703125" style="220" customWidth="1"/>
    <col min="6148" max="6148" width="7.5703125" style="220" customWidth="1"/>
    <col min="6149" max="6149" width="8.5703125" style="220" customWidth="1"/>
    <col min="6150" max="6150" width="8.42578125" style="220" customWidth="1"/>
    <col min="6151" max="6151" width="8" style="220" customWidth="1"/>
    <col min="6152" max="6153" width="10.140625" style="220" customWidth="1"/>
    <col min="6154" max="6154" width="10" style="220" customWidth="1"/>
    <col min="6155" max="6155" width="0" style="220" hidden="1" customWidth="1"/>
    <col min="6156" max="6157" width="9.28515625" style="220" customWidth="1"/>
    <col min="6158" max="6161" width="9.140625" style="220" customWidth="1"/>
    <col min="6162" max="6162" width="14.5703125" style="220" bestFit="1" customWidth="1"/>
    <col min="6163" max="6397" width="9.140625" style="220"/>
    <col min="6398" max="6398" width="8" style="220" customWidth="1"/>
    <col min="6399" max="6400" width="7.5703125" style="220" customWidth="1"/>
    <col min="6401" max="6402" width="34.140625" style="220" customWidth="1"/>
    <col min="6403" max="6403" width="8.5703125" style="220" customWidth="1"/>
    <col min="6404" max="6404" width="7.5703125" style="220" customWidth="1"/>
    <col min="6405" max="6405" width="8.5703125" style="220" customWidth="1"/>
    <col min="6406" max="6406" width="8.42578125" style="220" customWidth="1"/>
    <col min="6407" max="6407" width="8" style="220" customWidth="1"/>
    <col min="6408" max="6409" width="10.140625" style="220" customWidth="1"/>
    <col min="6410" max="6410" width="10" style="220" customWidth="1"/>
    <col min="6411" max="6411" width="0" style="220" hidden="1" customWidth="1"/>
    <col min="6412" max="6413" width="9.28515625" style="220" customWidth="1"/>
    <col min="6414" max="6417" width="9.140625" style="220" customWidth="1"/>
    <col min="6418" max="6418" width="14.5703125" style="220" bestFit="1" customWidth="1"/>
    <col min="6419" max="6653" width="9.140625" style="220"/>
    <col min="6654" max="6654" width="8" style="220" customWidth="1"/>
    <col min="6655" max="6656" width="7.5703125" style="220" customWidth="1"/>
    <col min="6657" max="6658" width="34.140625" style="220" customWidth="1"/>
    <col min="6659" max="6659" width="8.5703125" style="220" customWidth="1"/>
    <col min="6660" max="6660" width="7.5703125" style="220" customWidth="1"/>
    <col min="6661" max="6661" width="8.5703125" style="220" customWidth="1"/>
    <col min="6662" max="6662" width="8.42578125" style="220" customWidth="1"/>
    <col min="6663" max="6663" width="8" style="220" customWidth="1"/>
    <col min="6664" max="6665" width="10.140625" style="220" customWidth="1"/>
    <col min="6666" max="6666" width="10" style="220" customWidth="1"/>
    <col min="6667" max="6667" width="0" style="220" hidden="1" customWidth="1"/>
    <col min="6668" max="6669" width="9.28515625" style="220" customWidth="1"/>
    <col min="6670" max="6673" width="9.140625" style="220" customWidth="1"/>
    <col min="6674" max="6674" width="14.5703125" style="220" bestFit="1" customWidth="1"/>
    <col min="6675" max="6909" width="9.140625" style="220"/>
    <col min="6910" max="6910" width="8" style="220" customWidth="1"/>
    <col min="6911" max="6912" width="7.5703125" style="220" customWidth="1"/>
    <col min="6913" max="6914" width="34.140625" style="220" customWidth="1"/>
    <col min="6915" max="6915" width="8.5703125" style="220" customWidth="1"/>
    <col min="6916" max="6916" width="7.5703125" style="220" customWidth="1"/>
    <col min="6917" max="6917" width="8.5703125" style="220" customWidth="1"/>
    <col min="6918" max="6918" width="8.42578125" style="220" customWidth="1"/>
    <col min="6919" max="6919" width="8" style="220" customWidth="1"/>
    <col min="6920" max="6921" width="10.140625" style="220" customWidth="1"/>
    <col min="6922" max="6922" width="10" style="220" customWidth="1"/>
    <col min="6923" max="6923" width="0" style="220" hidden="1" customWidth="1"/>
    <col min="6924" max="6925" width="9.28515625" style="220" customWidth="1"/>
    <col min="6926" max="6929" width="9.140625" style="220" customWidth="1"/>
    <col min="6930" max="6930" width="14.5703125" style="220" bestFit="1" customWidth="1"/>
    <col min="6931" max="7165" width="9.140625" style="220"/>
    <col min="7166" max="7166" width="8" style="220" customWidth="1"/>
    <col min="7167" max="7168" width="7.5703125" style="220" customWidth="1"/>
    <col min="7169" max="7170" width="34.140625" style="220" customWidth="1"/>
    <col min="7171" max="7171" width="8.5703125" style="220" customWidth="1"/>
    <col min="7172" max="7172" width="7.5703125" style="220" customWidth="1"/>
    <col min="7173" max="7173" width="8.5703125" style="220" customWidth="1"/>
    <col min="7174" max="7174" width="8.42578125" style="220" customWidth="1"/>
    <col min="7175" max="7175" width="8" style="220" customWidth="1"/>
    <col min="7176" max="7177" width="10.140625" style="220" customWidth="1"/>
    <col min="7178" max="7178" width="10" style="220" customWidth="1"/>
    <col min="7179" max="7179" width="0" style="220" hidden="1" customWidth="1"/>
    <col min="7180" max="7181" width="9.28515625" style="220" customWidth="1"/>
    <col min="7182" max="7185" width="9.140625" style="220" customWidth="1"/>
    <col min="7186" max="7186" width="14.5703125" style="220" bestFit="1" customWidth="1"/>
    <col min="7187" max="7421" width="9.140625" style="220"/>
    <col min="7422" max="7422" width="8" style="220" customWidth="1"/>
    <col min="7423" max="7424" width="7.5703125" style="220" customWidth="1"/>
    <col min="7425" max="7426" width="34.140625" style="220" customWidth="1"/>
    <col min="7427" max="7427" width="8.5703125" style="220" customWidth="1"/>
    <col min="7428" max="7428" width="7.5703125" style="220" customWidth="1"/>
    <col min="7429" max="7429" width="8.5703125" style="220" customWidth="1"/>
    <col min="7430" max="7430" width="8.42578125" style="220" customWidth="1"/>
    <col min="7431" max="7431" width="8" style="220" customWidth="1"/>
    <col min="7432" max="7433" width="10.140625" style="220" customWidth="1"/>
    <col min="7434" max="7434" width="10" style="220" customWidth="1"/>
    <col min="7435" max="7435" width="0" style="220" hidden="1" customWidth="1"/>
    <col min="7436" max="7437" width="9.28515625" style="220" customWidth="1"/>
    <col min="7438" max="7441" width="9.140625" style="220" customWidth="1"/>
    <col min="7442" max="7442" width="14.5703125" style="220" bestFit="1" customWidth="1"/>
    <col min="7443" max="7677" width="9.140625" style="220"/>
    <col min="7678" max="7678" width="8" style="220" customWidth="1"/>
    <col min="7679" max="7680" width="7.5703125" style="220" customWidth="1"/>
    <col min="7681" max="7682" width="34.140625" style="220" customWidth="1"/>
    <col min="7683" max="7683" width="8.5703125" style="220" customWidth="1"/>
    <col min="7684" max="7684" width="7.5703125" style="220" customWidth="1"/>
    <col min="7685" max="7685" width="8.5703125" style="220" customWidth="1"/>
    <col min="7686" max="7686" width="8.42578125" style="220" customWidth="1"/>
    <col min="7687" max="7687" width="8" style="220" customWidth="1"/>
    <col min="7688" max="7689" width="10.140625" style="220" customWidth="1"/>
    <col min="7690" max="7690" width="10" style="220" customWidth="1"/>
    <col min="7691" max="7691" width="0" style="220" hidden="1" customWidth="1"/>
    <col min="7692" max="7693" width="9.28515625" style="220" customWidth="1"/>
    <col min="7694" max="7697" width="9.140625" style="220" customWidth="1"/>
    <col min="7698" max="7698" width="14.5703125" style="220" bestFit="1" customWidth="1"/>
    <col min="7699" max="7933" width="9.140625" style="220"/>
    <col min="7934" max="7934" width="8" style="220" customWidth="1"/>
    <col min="7935" max="7936" width="7.5703125" style="220" customWidth="1"/>
    <col min="7937" max="7938" width="34.140625" style="220" customWidth="1"/>
    <col min="7939" max="7939" width="8.5703125" style="220" customWidth="1"/>
    <col min="7940" max="7940" width="7.5703125" style="220" customWidth="1"/>
    <col min="7941" max="7941" width="8.5703125" style="220" customWidth="1"/>
    <col min="7942" max="7942" width="8.42578125" style="220" customWidth="1"/>
    <col min="7943" max="7943" width="8" style="220" customWidth="1"/>
    <col min="7944" max="7945" width="10.140625" style="220" customWidth="1"/>
    <col min="7946" max="7946" width="10" style="220" customWidth="1"/>
    <col min="7947" max="7947" width="0" style="220" hidden="1" customWidth="1"/>
    <col min="7948" max="7949" width="9.28515625" style="220" customWidth="1"/>
    <col min="7950" max="7953" width="9.140625" style="220" customWidth="1"/>
    <col min="7954" max="7954" width="14.5703125" style="220" bestFit="1" customWidth="1"/>
    <col min="7955" max="8189" width="9.140625" style="220"/>
    <col min="8190" max="8190" width="8" style="220" customWidth="1"/>
    <col min="8191" max="8192" width="7.5703125" style="220" customWidth="1"/>
    <col min="8193" max="8194" width="34.140625" style="220" customWidth="1"/>
    <col min="8195" max="8195" width="8.5703125" style="220" customWidth="1"/>
    <col min="8196" max="8196" width="7.5703125" style="220" customWidth="1"/>
    <col min="8197" max="8197" width="8.5703125" style="220" customWidth="1"/>
    <col min="8198" max="8198" width="8.42578125" style="220" customWidth="1"/>
    <col min="8199" max="8199" width="8" style="220" customWidth="1"/>
    <col min="8200" max="8201" width="10.140625" style="220" customWidth="1"/>
    <col min="8202" max="8202" width="10" style="220" customWidth="1"/>
    <col min="8203" max="8203" width="0" style="220" hidden="1" customWidth="1"/>
    <col min="8204" max="8205" width="9.28515625" style="220" customWidth="1"/>
    <col min="8206" max="8209" width="9.140625" style="220" customWidth="1"/>
    <col min="8210" max="8210" width="14.5703125" style="220" bestFit="1" customWidth="1"/>
    <col min="8211" max="8445" width="9.140625" style="220"/>
    <col min="8446" max="8446" width="8" style="220" customWidth="1"/>
    <col min="8447" max="8448" width="7.5703125" style="220" customWidth="1"/>
    <col min="8449" max="8450" width="34.140625" style="220" customWidth="1"/>
    <col min="8451" max="8451" width="8.5703125" style="220" customWidth="1"/>
    <col min="8452" max="8452" width="7.5703125" style="220" customWidth="1"/>
    <col min="8453" max="8453" width="8.5703125" style="220" customWidth="1"/>
    <col min="8454" max="8454" width="8.42578125" style="220" customWidth="1"/>
    <col min="8455" max="8455" width="8" style="220" customWidth="1"/>
    <col min="8456" max="8457" width="10.140625" style="220" customWidth="1"/>
    <col min="8458" max="8458" width="10" style="220" customWidth="1"/>
    <col min="8459" max="8459" width="0" style="220" hidden="1" customWidth="1"/>
    <col min="8460" max="8461" width="9.28515625" style="220" customWidth="1"/>
    <col min="8462" max="8465" width="9.140625" style="220" customWidth="1"/>
    <col min="8466" max="8466" width="14.5703125" style="220" bestFit="1" customWidth="1"/>
    <col min="8467" max="8701" width="9.140625" style="220"/>
    <col min="8702" max="8702" width="8" style="220" customWidth="1"/>
    <col min="8703" max="8704" width="7.5703125" style="220" customWidth="1"/>
    <col min="8705" max="8706" width="34.140625" style="220" customWidth="1"/>
    <col min="8707" max="8707" width="8.5703125" style="220" customWidth="1"/>
    <col min="8708" max="8708" width="7.5703125" style="220" customWidth="1"/>
    <col min="8709" max="8709" width="8.5703125" style="220" customWidth="1"/>
    <col min="8710" max="8710" width="8.42578125" style="220" customWidth="1"/>
    <col min="8711" max="8711" width="8" style="220" customWidth="1"/>
    <col min="8712" max="8713" width="10.140625" style="220" customWidth="1"/>
    <col min="8714" max="8714" width="10" style="220" customWidth="1"/>
    <col min="8715" max="8715" width="0" style="220" hidden="1" customWidth="1"/>
    <col min="8716" max="8717" width="9.28515625" style="220" customWidth="1"/>
    <col min="8718" max="8721" width="9.140625" style="220" customWidth="1"/>
    <col min="8722" max="8722" width="14.5703125" style="220" bestFit="1" customWidth="1"/>
    <col min="8723" max="8957" width="9.140625" style="220"/>
    <col min="8958" max="8958" width="8" style="220" customWidth="1"/>
    <col min="8959" max="8960" width="7.5703125" style="220" customWidth="1"/>
    <col min="8961" max="8962" width="34.140625" style="220" customWidth="1"/>
    <col min="8963" max="8963" width="8.5703125" style="220" customWidth="1"/>
    <col min="8964" max="8964" width="7.5703125" style="220" customWidth="1"/>
    <col min="8965" max="8965" width="8.5703125" style="220" customWidth="1"/>
    <col min="8966" max="8966" width="8.42578125" style="220" customWidth="1"/>
    <col min="8967" max="8967" width="8" style="220" customWidth="1"/>
    <col min="8968" max="8969" width="10.140625" style="220" customWidth="1"/>
    <col min="8970" max="8970" width="10" style="220" customWidth="1"/>
    <col min="8971" max="8971" width="0" style="220" hidden="1" customWidth="1"/>
    <col min="8972" max="8973" width="9.28515625" style="220" customWidth="1"/>
    <col min="8974" max="8977" width="9.140625" style="220" customWidth="1"/>
    <col min="8978" max="8978" width="14.5703125" style="220" bestFit="1" customWidth="1"/>
    <col min="8979" max="9213" width="9.140625" style="220"/>
    <col min="9214" max="9214" width="8" style="220" customWidth="1"/>
    <col min="9215" max="9216" width="7.5703125" style="220" customWidth="1"/>
    <col min="9217" max="9218" width="34.140625" style="220" customWidth="1"/>
    <col min="9219" max="9219" width="8.5703125" style="220" customWidth="1"/>
    <col min="9220" max="9220" width="7.5703125" style="220" customWidth="1"/>
    <col min="9221" max="9221" width="8.5703125" style="220" customWidth="1"/>
    <col min="9222" max="9222" width="8.42578125" style="220" customWidth="1"/>
    <col min="9223" max="9223" width="8" style="220" customWidth="1"/>
    <col min="9224" max="9225" width="10.140625" style="220" customWidth="1"/>
    <col min="9226" max="9226" width="10" style="220" customWidth="1"/>
    <col min="9227" max="9227" width="0" style="220" hidden="1" customWidth="1"/>
    <col min="9228" max="9229" width="9.28515625" style="220" customWidth="1"/>
    <col min="9230" max="9233" width="9.140625" style="220" customWidth="1"/>
    <col min="9234" max="9234" width="14.5703125" style="220" bestFit="1" customWidth="1"/>
    <col min="9235" max="9469" width="9.140625" style="220"/>
    <col min="9470" max="9470" width="8" style="220" customWidth="1"/>
    <col min="9471" max="9472" width="7.5703125" style="220" customWidth="1"/>
    <col min="9473" max="9474" width="34.140625" style="220" customWidth="1"/>
    <col min="9475" max="9475" width="8.5703125" style="220" customWidth="1"/>
    <col min="9476" max="9476" width="7.5703125" style="220" customWidth="1"/>
    <col min="9477" max="9477" width="8.5703125" style="220" customWidth="1"/>
    <col min="9478" max="9478" width="8.42578125" style="220" customWidth="1"/>
    <col min="9479" max="9479" width="8" style="220" customWidth="1"/>
    <col min="9480" max="9481" width="10.140625" style="220" customWidth="1"/>
    <col min="9482" max="9482" width="10" style="220" customWidth="1"/>
    <col min="9483" max="9483" width="0" style="220" hidden="1" customWidth="1"/>
    <col min="9484" max="9485" width="9.28515625" style="220" customWidth="1"/>
    <col min="9486" max="9489" width="9.140625" style="220" customWidth="1"/>
    <col min="9490" max="9490" width="14.5703125" style="220" bestFit="1" customWidth="1"/>
    <col min="9491" max="9725" width="9.140625" style="220"/>
    <col min="9726" max="9726" width="8" style="220" customWidth="1"/>
    <col min="9727" max="9728" width="7.5703125" style="220" customWidth="1"/>
    <col min="9729" max="9730" width="34.140625" style="220" customWidth="1"/>
    <col min="9731" max="9731" width="8.5703125" style="220" customWidth="1"/>
    <col min="9732" max="9732" width="7.5703125" style="220" customWidth="1"/>
    <col min="9733" max="9733" width="8.5703125" style="220" customWidth="1"/>
    <col min="9734" max="9734" width="8.42578125" style="220" customWidth="1"/>
    <col min="9735" max="9735" width="8" style="220" customWidth="1"/>
    <col min="9736" max="9737" width="10.140625" style="220" customWidth="1"/>
    <col min="9738" max="9738" width="10" style="220" customWidth="1"/>
    <col min="9739" max="9739" width="0" style="220" hidden="1" customWidth="1"/>
    <col min="9740" max="9741" width="9.28515625" style="220" customWidth="1"/>
    <col min="9742" max="9745" width="9.140625" style="220" customWidth="1"/>
    <col min="9746" max="9746" width="14.5703125" style="220" bestFit="1" customWidth="1"/>
    <col min="9747" max="9981" width="9.140625" style="220"/>
    <col min="9982" max="9982" width="8" style="220" customWidth="1"/>
    <col min="9983" max="9984" width="7.5703125" style="220" customWidth="1"/>
    <col min="9985" max="9986" width="34.140625" style="220" customWidth="1"/>
    <col min="9987" max="9987" width="8.5703125" style="220" customWidth="1"/>
    <col min="9988" max="9988" width="7.5703125" style="220" customWidth="1"/>
    <col min="9989" max="9989" width="8.5703125" style="220" customWidth="1"/>
    <col min="9990" max="9990" width="8.42578125" style="220" customWidth="1"/>
    <col min="9991" max="9991" width="8" style="220" customWidth="1"/>
    <col min="9992" max="9993" width="10.140625" style="220" customWidth="1"/>
    <col min="9994" max="9994" width="10" style="220" customWidth="1"/>
    <col min="9995" max="9995" width="0" style="220" hidden="1" customWidth="1"/>
    <col min="9996" max="9997" width="9.28515625" style="220" customWidth="1"/>
    <col min="9998" max="10001" width="9.140625" style="220" customWidth="1"/>
    <col min="10002" max="10002" width="14.5703125" style="220" bestFit="1" customWidth="1"/>
    <col min="10003" max="10237" width="9.140625" style="220"/>
    <col min="10238" max="10238" width="8" style="220" customWidth="1"/>
    <col min="10239" max="10240" width="7.5703125" style="220" customWidth="1"/>
    <col min="10241" max="10242" width="34.140625" style="220" customWidth="1"/>
    <col min="10243" max="10243" width="8.5703125" style="220" customWidth="1"/>
    <col min="10244" max="10244" width="7.5703125" style="220" customWidth="1"/>
    <col min="10245" max="10245" width="8.5703125" style="220" customWidth="1"/>
    <col min="10246" max="10246" width="8.42578125" style="220" customWidth="1"/>
    <col min="10247" max="10247" width="8" style="220" customWidth="1"/>
    <col min="10248" max="10249" width="10.140625" style="220" customWidth="1"/>
    <col min="10250" max="10250" width="10" style="220" customWidth="1"/>
    <col min="10251" max="10251" width="0" style="220" hidden="1" customWidth="1"/>
    <col min="10252" max="10253" width="9.28515625" style="220" customWidth="1"/>
    <col min="10254" max="10257" width="9.140625" style="220" customWidth="1"/>
    <col min="10258" max="10258" width="14.5703125" style="220" bestFit="1" customWidth="1"/>
    <col min="10259" max="10493" width="9.140625" style="220"/>
    <col min="10494" max="10494" width="8" style="220" customWidth="1"/>
    <col min="10495" max="10496" width="7.5703125" style="220" customWidth="1"/>
    <col min="10497" max="10498" width="34.140625" style="220" customWidth="1"/>
    <col min="10499" max="10499" width="8.5703125" style="220" customWidth="1"/>
    <col min="10500" max="10500" width="7.5703125" style="220" customWidth="1"/>
    <col min="10501" max="10501" width="8.5703125" style="220" customWidth="1"/>
    <col min="10502" max="10502" width="8.42578125" style="220" customWidth="1"/>
    <col min="10503" max="10503" width="8" style="220" customWidth="1"/>
    <col min="10504" max="10505" width="10.140625" style="220" customWidth="1"/>
    <col min="10506" max="10506" width="10" style="220" customWidth="1"/>
    <col min="10507" max="10507" width="0" style="220" hidden="1" customWidth="1"/>
    <col min="10508" max="10509" width="9.28515625" style="220" customWidth="1"/>
    <col min="10510" max="10513" width="9.140625" style="220" customWidth="1"/>
    <col min="10514" max="10514" width="14.5703125" style="220" bestFit="1" customWidth="1"/>
    <col min="10515" max="10749" width="9.140625" style="220"/>
    <col min="10750" max="10750" width="8" style="220" customWidth="1"/>
    <col min="10751" max="10752" width="7.5703125" style="220" customWidth="1"/>
    <col min="10753" max="10754" width="34.140625" style="220" customWidth="1"/>
    <col min="10755" max="10755" width="8.5703125" style="220" customWidth="1"/>
    <col min="10756" max="10756" width="7.5703125" style="220" customWidth="1"/>
    <col min="10757" max="10757" width="8.5703125" style="220" customWidth="1"/>
    <col min="10758" max="10758" width="8.42578125" style="220" customWidth="1"/>
    <col min="10759" max="10759" width="8" style="220" customWidth="1"/>
    <col min="10760" max="10761" width="10.140625" style="220" customWidth="1"/>
    <col min="10762" max="10762" width="10" style="220" customWidth="1"/>
    <col min="10763" max="10763" width="0" style="220" hidden="1" customWidth="1"/>
    <col min="10764" max="10765" width="9.28515625" style="220" customWidth="1"/>
    <col min="10766" max="10769" width="9.140625" style="220" customWidth="1"/>
    <col min="10770" max="10770" width="14.5703125" style="220" bestFit="1" customWidth="1"/>
    <col min="10771" max="11005" width="9.140625" style="220"/>
    <col min="11006" max="11006" width="8" style="220" customWidth="1"/>
    <col min="11007" max="11008" width="7.5703125" style="220" customWidth="1"/>
    <col min="11009" max="11010" width="34.140625" style="220" customWidth="1"/>
    <col min="11011" max="11011" width="8.5703125" style="220" customWidth="1"/>
    <col min="11012" max="11012" width="7.5703125" style="220" customWidth="1"/>
    <col min="11013" max="11013" width="8.5703125" style="220" customWidth="1"/>
    <col min="11014" max="11014" width="8.42578125" style="220" customWidth="1"/>
    <col min="11015" max="11015" width="8" style="220" customWidth="1"/>
    <col min="11016" max="11017" width="10.140625" style="220" customWidth="1"/>
    <col min="11018" max="11018" width="10" style="220" customWidth="1"/>
    <col min="11019" max="11019" width="0" style="220" hidden="1" customWidth="1"/>
    <col min="11020" max="11021" width="9.28515625" style="220" customWidth="1"/>
    <col min="11022" max="11025" width="9.140625" style="220" customWidth="1"/>
    <col min="11026" max="11026" width="14.5703125" style="220" bestFit="1" customWidth="1"/>
    <col min="11027" max="11261" width="9.140625" style="220"/>
    <col min="11262" max="11262" width="8" style="220" customWidth="1"/>
    <col min="11263" max="11264" width="7.5703125" style="220" customWidth="1"/>
    <col min="11265" max="11266" width="34.140625" style="220" customWidth="1"/>
    <col min="11267" max="11267" width="8.5703125" style="220" customWidth="1"/>
    <col min="11268" max="11268" width="7.5703125" style="220" customWidth="1"/>
    <col min="11269" max="11269" width="8.5703125" style="220" customWidth="1"/>
    <col min="11270" max="11270" width="8.42578125" style="220" customWidth="1"/>
    <col min="11271" max="11271" width="8" style="220" customWidth="1"/>
    <col min="11272" max="11273" width="10.140625" style="220" customWidth="1"/>
    <col min="11274" max="11274" width="10" style="220" customWidth="1"/>
    <col min="11275" max="11275" width="0" style="220" hidden="1" customWidth="1"/>
    <col min="11276" max="11277" width="9.28515625" style="220" customWidth="1"/>
    <col min="11278" max="11281" width="9.140625" style="220" customWidth="1"/>
    <col min="11282" max="11282" width="14.5703125" style="220" bestFit="1" customWidth="1"/>
    <col min="11283" max="11517" width="9.140625" style="220"/>
    <col min="11518" max="11518" width="8" style="220" customWidth="1"/>
    <col min="11519" max="11520" width="7.5703125" style="220" customWidth="1"/>
    <col min="11521" max="11522" width="34.140625" style="220" customWidth="1"/>
    <col min="11523" max="11523" width="8.5703125" style="220" customWidth="1"/>
    <col min="11524" max="11524" width="7.5703125" style="220" customWidth="1"/>
    <col min="11525" max="11525" width="8.5703125" style="220" customWidth="1"/>
    <col min="11526" max="11526" width="8.42578125" style="220" customWidth="1"/>
    <col min="11527" max="11527" width="8" style="220" customWidth="1"/>
    <col min="11528" max="11529" width="10.140625" style="220" customWidth="1"/>
    <col min="11530" max="11530" width="10" style="220" customWidth="1"/>
    <col min="11531" max="11531" width="0" style="220" hidden="1" customWidth="1"/>
    <col min="11532" max="11533" width="9.28515625" style="220" customWidth="1"/>
    <col min="11534" max="11537" width="9.140625" style="220" customWidth="1"/>
    <col min="11538" max="11538" width="14.5703125" style="220" bestFit="1" customWidth="1"/>
    <col min="11539" max="11773" width="9.140625" style="220"/>
    <col min="11774" max="11774" width="8" style="220" customWidth="1"/>
    <col min="11775" max="11776" width="7.5703125" style="220" customWidth="1"/>
    <col min="11777" max="11778" width="34.140625" style="220" customWidth="1"/>
    <col min="11779" max="11779" width="8.5703125" style="220" customWidth="1"/>
    <col min="11780" max="11780" width="7.5703125" style="220" customWidth="1"/>
    <col min="11781" max="11781" width="8.5703125" style="220" customWidth="1"/>
    <col min="11782" max="11782" width="8.42578125" style="220" customWidth="1"/>
    <col min="11783" max="11783" width="8" style="220" customWidth="1"/>
    <col min="11784" max="11785" width="10.140625" style="220" customWidth="1"/>
    <col min="11786" max="11786" width="10" style="220" customWidth="1"/>
    <col min="11787" max="11787" width="0" style="220" hidden="1" customWidth="1"/>
    <col min="11788" max="11789" width="9.28515625" style="220" customWidth="1"/>
    <col min="11790" max="11793" width="9.140625" style="220" customWidth="1"/>
    <col min="11794" max="11794" width="14.5703125" style="220" bestFit="1" customWidth="1"/>
    <col min="11795" max="12029" width="9.140625" style="220"/>
    <col min="12030" max="12030" width="8" style="220" customWidth="1"/>
    <col min="12031" max="12032" width="7.5703125" style="220" customWidth="1"/>
    <col min="12033" max="12034" width="34.140625" style="220" customWidth="1"/>
    <col min="12035" max="12035" width="8.5703125" style="220" customWidth="1"/>
    <col min="12036" max="12036" width="7.5703125" style="220" customWidth="1"/>
    <col min="12037" max="12037" width="8.5703125" style="220" customWidth="1"/>
    <col min="12038" max="12038" width="8.42578125" style="220" customWidth="1"/>
    <col min="12039" max="12039" width="8" style="220" customWidth="1"/>
    <col min="12040" max="12041" width="10.140625" style="220" customWidth="1"/>
    <col min="12042" max="12042" width="10" style="220" customWidth="1"/>
    <col min="12043" max="12043" width="0" style="220" hidden="1" customWidth="1"/>
    <col min="12044" max="12045" width="9.28515625" style="220" customWidth="1"/>
    <col min="12046" max="12049" width="9.140625" style="220" customWidth="1"/>
    <col min="12050" max="12050" width="14.5703125" style="220" bestFit="1" customWidth="1"/>
    <col min="12051" max="12285" width="9.140625" style="220"/>
    <col min="12286" max="12286" width="8" style="220" customWidth="1"/>
    <col min="12287" max="12288" width="7.5703125" style="220" customWidth="1"/>
    <col min="12289" max="12290" width="34.140625" style="220" customWidth="1"/>
    <col min="12291" max="12291" width="8.5703125" style="220" customWidth="1"/>
    <col min="12292" max="12292" width="7.5703125" style="220" customWidth="1"/>
    <col min="12293" max="12293" width="8.5703125" style="220" customWidth="1"/>
    <col min="12294" max="12294" width="8.42578125" style="220" customWidth="1"/>
    <col min="12295" max="12295" width="8" style="220" customWidth="1"/>
    <col min="12296" max="12297" width="10.140625" style="220" customWidth="1"/>
    <col min="12298" max="12298" width="10" style="220" customWidth="1"/>
    <col min="12299" max="12299" width="0" style="220" hidden="1" customWidth="1"/>
    <col min="12300" max="12301" width="9.28515625" style="220" customWidth="1"/>
    <col min="12302" max="12305" width="9.140625" style="220" customWidth="1"/>
    <col min="12306" max="12306" width="14.5703125" style="220" bestFit="1" customWidth="1"/>
    <col min="12307" max="12541" width="9.140625" style="220"/>
    <col min="12542" max="12542" width="8" style="220" customWidth="1"/>
    <col min="12543" max="12544" width="7.5703125" style="220" customWidth="1"/>
    <col min="12545" max="12546" width="34.140625" style="220" customWidth="1"/>
    <col min="12547" max="12547" width="8.5703125" style="220" customWidth="1"/>
    <col min="12548" max="12548" width="7.5703125" style="220" customWidth="1"/>
    <col min="12549" max="12549" width="8.5703125" style="220" customWidth="1"/>
    <col min="12550" max="12550" width="8.42578125" style="220" customWidth="1"/>
    <col min="12551" max="12551" width="8" style="220" customWidth="1"/>
    <col min="12552" max="12553" width="10.140625" style="220" customWidth="1"/>
    <col min="12554" max="12554" width="10" style="220" customWidth="1"/>
    <col min="12555" max="12555" width="0" style="220" hidden="1" customWidth="1"/>
    <col min="12556" max="12557" width="9.28515625" style="220" customWidth="1"/>
    <col min="12558" max="12561" width="9.140625" style="220" customWidth="1"/>
    <col min="12562" max="12562" width="14.5703125" style="220" bestFit="1" customWidth="1"/>
    <col min="12563" max="12797" width="9.140625" style="220"/>
    <col min="12798" max="12798" width="8" style="220" customWidth="1"/>
    <col min="12799" max="12800" width="7.5703125" style="220" customWidth="1"/>
    <col min="12801" max="12802" width="34.140625" style="220" customWidth="1"/>
    <col min="12803" max="12803" width="8.5703125" style="220" customWidth="1"/>
    <col min="12804" max="12804" width="7.5703125" style="220" customWidth="1"/>
    <col min="12805" max="12805" width="8.5703125" style="220" customWidth="1"/>
    <col min="12806" max="12806" width="8.42578125" style="220" customWidth="1"/>
    <col min="12807" max="12807" width="8" style="220" customWidth="1"/>
    <col min="12808" max="12809" width="10.140625" style="220" customWidth="1"/>
    <col min="12810" max="12810" width="10" style="220" customWidth="1"/>
    <col min="12811" max="12811" width="0" style="220" hidden="1" customWidth="1"/>
    <col min="12812" max="12813" width="9.28515625" style="220" customWidth="1"/>
    <col min="12814" max="12817" width="9.140625" style="220" customWidth="1"/>
    <col min="12818" max="12818" width="14.5703125" style="220" bestFit="1" customWidth="1"/>
    <col min="12819" max="13053" width="9.140625" style="220"/>
    <col min="13054" max="13054" width="8" style="220" customWidth="1"/>
    <col min="13055" max="13056" width="7.5703125" style="220" customWidth="1"/>
    <col min="13057" max="13058" width="34.140625" style="220" customWidth="1"/>
    <col min="13059" max="13059" width="8.5703125" style="220" customWidth="1"/>
    <col min="13060" max="13060" width="7.5703125" style="220" customWidth="1"/>
    <col min="13061" max="13061" width="8.5703125" style="220" customWidth="1"/>
    <col min="13062" max="13062" width="8.42578125" style="220" customWidth="1"/>
    <col min="13063" max="13063" width="8" style="220" customWidth="1"/>
    <col min="13064" max="13065" width="10.140625" style="220" customWidth="1"/>
    <col min="13066" max="13066" width="10" style="220" customWidth="1"/>
    <col min="13067" max="13067" width="0" style="220" hidden="1" customWidth="1"/>
    <col min="13068" max="13069" width="9.28515625" style="220" customWidth="1"/>
    <col min="13070" max="13073" width="9.140625" style="220" customWidth="1"/>
    <col min="13074" max="13074" width="14.5703125" style="220" bestFit="1" customWidth="1"/>
    <col min="13075" max="13309" width="9.140625" style="220"/>
    <col min="13310" max="13310" width="8" style="220" customWidth="1"/>
    <col min="13311" max="13312" width="7.5703125" style="220" customWidth="1"/>
    <col min="13313" max="13314" width="34.140625" style="220" customWidth="1"/>
    <col min="13315" max="13315" width="8.5703125" style="220" customWidth="1"/>
    <col min="13316" max="13316" width="7.5703125" style="220" customWidth="1"/>
    <col min="13317" max="13317" width="8.5703125" style="220" customWidth="1"/>
    <col min="13318" max="13318" width="8.42578125" style="220" customWidth="1"/>
    <col min="13319" max="13319" width="8" style="220" customWidth="1"/>
    <col min="13320" max="13321" width="10.140625" style="220" customWidth="1"/>
    <col min="13322" max="13322" width="10" style="220" customWidth="1"/>
    <col min="13323" max="13323" width="0" style="220" hidden="1" customWidth="1"/>
    <col min="13324" max="13325" width="9.28515625" style="220" customWidth="1"/>
    <col min="13326" max="13329" width="9.140625" style="220" customWidth="1"/>
    <col min="13330" max="13330" width="14.5703125" style="220" bestFit="1" customWidth="1"/>
    <col min="13331" max="13565" width="9.140625" style="220"/>
    <col min="13566" max="13566" width="8" style="220" customWidth="1"/>
    <col min="13567" max="13568" width="7.5703125" style="220" customWidth="1"/>
    <col min="13569" max="13570" width="34.140625" style="220" customWidth="1"/>
    <col min="13571" max="13571" width="8.5703125" style="220" customWidth="1"/>
    <col min="13572" max="13572" width="7.5703125" style="220" customWidth="1"/>
    <col min="13573" max="13573" width="8.5703125" style="220" customWidth="1"/>
    <col min="13574" max="13574" width="8.42578125" style="220" customWidth="1"/>
    <col min="13575" max="13575" width="8" style="220" customWidth="1"/>
    <col min="13576" max="13577" width="10.140625" style="220" customWidth="1"/>
    <col min="13578" max="13578" width="10" style="220" customWidth="1"/>
    <col min="13579" max="13579" width="0" style="220" hidden="1" customWidth="1"/>
    <col min="13580" max="13581" width="9.28515625" style="220" customWidth="1"/>
    <col min="13582" max="13585" width="9.140625" style="220" customWidth="1"/>
    <col min="13586" max="13586" width="14.5703125" style="220" bestFit="1" customWidth="1"/>
    <col min="13587" max="13821" width="9.140625" style="220"/>
    <col min="13822" max="13822" width="8" style="220" customWidth="1"/>
    <col min="13823" max="13824" width="7.5703125" style="220" customWidth="1"/>
    <col min="13825" max="13826" width="34.140625" style="220" customWidth="1"/>
    <col min="13827" max="13827" width="8.5703125" style="220" customWidth="1"/>
    <col min="13828" max="13828" width="7.5703125" style="220" customWidth="1"/>
    <col min="13829" max="13829" width="8.5703125" style="220" customWidth="1"/>
    <col min="13830" max="13830" width="8.42578125" style="220" customWidth="1"/>
    <col min="13831" max="13831" width="8" style="220" customWidth="1"/>
    <col min="13832" max="13833" width="10.140625" style="220" customWidth="1"/>
    <col min="13834" max="13834" width="10" style="220" customWidth="1"/>
    <col min="13835" max="13835" width="0" style="220" hidden="1" customWidth="1"/>
    <col min="13836" max="13837" width="9.28515625" style="220" customWidth="1"/>
    <col min="13838" max="13841" width="9.140625" style="220" customWidth="1"/>
    <col min="13842" max="13842" width="14.5703125" style="220" bestFit="1" customWidth="1"/>
    <col min="13843" max="14077" width="9.140625" style="220"/>
    <col min="14078" max="14078" width="8" style="220" customWidth="1"/>
    <col min="14079" max="14080" width="7.5703125" style="220" customWidth="1"/>
    <col min="14081" max="14082" width="34.140625" style="220" customWidth="1"/>
    <col min="14083" max="14083" width="8.5703125" style="220" customWidth="1"/>
    <col min="14084" max="14084" width="7.5703125" style="220" customWidth="1"/>
    <col min="14085" max="14085" width="8.5703125" style="220" customWidth="1"/>
    <col min="14086" max="14086" width="8.42578125" style="220" customWidth="1"/>
    <col min="14087" max="14087" width="8" style="220" customWidth="1"/>
    <col min="14088" max="14089" width="10.140625" style="220" customWidth="1"/>
    <col min="14090" max="14090" width="10" style="220" customWidth="1"/>
    <col min="14091" max="14091" width="0" style="220" hidden="1" customWidth="1"/>
    <col min="14092" max="14093" width="9.28515625" style="220" customWidth="1"/>
    <col min="14094" max="14097" width="9.140625" style="220" customWidth="1"/>
    <col min="14098" max="14098" width="14.5703125" style="220" bestFit="1" customWidth="1"/>
    <col min="14099" max="14333" width="9.140625" style="220"/>
    <col min="14334" max="14334" width="8" style="220" customWidth="1"/>
    <col min="14335" max="14336" width="7.5703125" style="220" customWidth="1"/>
    <col min="14337" max="14338" width="34.140625" style="220" customWidth="1"/>
    <col min="14339" max="14339" width="8.5703125" style="220" customWidth="1"/>
    <col min="14340" max="14340" width="7.5703125" style="220" customWidth="1"/>
    <col min="14341" max="14341" width="8.5703125" style="220" customWidth="1"/>
    <col min="14342" max="14342" width="8.42578125" style="220" customWidth="1"/>
    <col min="14343" max="14343" width="8" style="220" customWidth="1"/>
    <col min="14344" max="14345" width="10.140625" style="220" customWidth="1"/>
    <col min="14346" max="14346" width="10" style="220" customWidth="1"/>
    <col min="14347" max="14347" width="0" style="220" hidden="1" customWidth="1"/>
    <col min="14348" max="14349" width="9.28515625" style="220" customWidth="1"/>
    <col min="14350" max="14353" width="9.140625" style="220" customWidth="1"/>
    <col min="14354" max="14354" width="14.5703125" style="220" bestFit="1" customWidth="1"/>
    <col min="14355" max="14589" width="9.140625" style="220"/>
    <col min="14590" max="14590" width="8" style="220" customWidth="1"/>
    <col min="14591" max="14592" width="7.5703125" style="220" customWidth="1"/>
    <col min="14593" max="14594" width="34.140625" style="220" customWidth="1"/>
    <col min="14595" max="14595" width="8.5703125" style="220" customWidth="1"/>
    <col min="14596" max="14596" width="7.5703125" style="220" customWidth="1"/>
    <col min="14597" max="14597" width="8.5703125" style="220" customWidth="1"/>
    <col min="14598" max="14598" width="8.42578125" style="220" customWidth="1"/>
    <col min="14599" max="14599" width="8" style="220" customWidth="1"/>
    <col min="14600" max="14601" width="10.140625" style="220" customWidth="1"/>
    <col min="14602" max="14602" width="10" style="220" customWidth="1"/>
    <col min="14603" max="14603" width="0" style="220" hidden="1" customWidth="1"/>
    <col min="14604" max="14605" width="9.28515625" style="220" customWidth="1"/>
    <col min="14606" max="14609" width="9.140625" style="220" customWidth="1"/>
    <col min="14610" max="14610" width="14.5703125" style="220" bestFit="1" customWidth="1"/>
    <col min="14611" max="14845" width="9.140625" style="220"/>
    <col min="14846" max="14846" width="8" style="220" customWidth="1"/>
    <col min="14847" max="14848" width="7.5703125" style="220" customWidth="1"/>
    <col min="14849" max="14850" width="34.140625" style="220" customWidth="1"/>
    <col min="14851" max="14851" width="8.5703125" style="220" customWidth="1"/>
    <col min="14852" max="14852" width="7.5703125" style="220" customWidth="1"/>
    <col min="14853" max="14853" width="8.5703125" style="220" customWidth="1"/>
    <col min="14854" max="14854" width="8.42578125" style="220" customWidth="1"/>
    <col min="14855" max="14855" width="8" style="220" customWidth="1"/>
    <col min="14856" max="14857" width="10.140625" style="220" customWidth="1"/>
    <col min="14858" max="14858" width="10" style="220" customWidth="1"/>
    <col min="14859" max="14859" width="0" style="220" hidden="1" customWidth="1"/>
    <col min="14860" max="14861" width="9.28515625" style="220" customWidth="1"/>
    <col min="14862" max="14865" width="9.140625" style="220" customWidth="1"/>
    <col min="14866" max="14866" width="14.5703125" style="220" bestFit="1" customWidth="1"/>
    <col min="14867" max="15101" width="9.140625" style="220"/>
    <col min="15102" max="15102" width="8" style="220" customWidth="1"/>
    <col min="15103" max="15104" width="7.5703125" style="220" customWidth="1"/>
    <col min="15105" max="15106" width="34.140625" style="220" customWidth="1"/>
    <col min="15107" max="15107" width="8.5703125" style="220" customWidth="1"/>
    <col min="15108" max="15108" width="7.5703125" style="220" customWidth="1"/>
    <col min="15109" max="15109" width="8.5703125" style="220" customWidth="1"/>
    <col min="15110" max="15110" width="8.42578125" style="220" customWidth="1"/>
    <col min="15111" max="15111" width="8" style="220" customWidth="1"/>
    <col min="15112" max="15113" width="10.140625" style="220" customWidth="1"/>
    <col min="15114" max="15114" width="10" style="220" customWidth="1"/>
    <col min="15115" max="15115" width="0" style="220" hidden="1" customWidth="1"/>
    <col min="15116" max="15117" width="9.28515625" style="220" customWidth="1"/>
    <col min="15118" max="15121" width="9.140625" style="220" customWidth="1"/>
    <col min="15122" max="15122" width="14.5703125" style="220" bestFit="1" customWidth="1"/>
    <col min="15123" max="15357" width="9.140625" style="220"/>
    <col min="15358" max="15358" width="8" style="220" customWidth="1"/>
    <col min="15359" max="15360" width="7.5703125" style="220" customWidth="1"/>
    <col min="15361" max="15362" width="34.140625" style="220" customWidth="1"/>
    <col min="15363" max="15363" width="8.5703125" style="220" customWidth="1"/>
    <col min="15364" max="15364" width="7.5703125" style="220" customWidth="1"/>
    <col min="15365" max="15365" width="8.5703125" style="220" customWidth="1"/>
    <col min="15366" max="15366" width="8.42578125" style="220" customWidth="1"/>
    <col min="15367" max="15367" width="8" style="220" customWidth="1"/>
    <col min="15368" max="15369" width="10.140625" style="220" customWidth="1"/>
    <col min="15370" max="15370" width="10" style="220" customWidth="1"/>
    <col min="15371" max="15371" width="0" style="220" hidden="1" customWidth="1"/>
    <col min="15372" max="15373" width="9.28515625" style="220" customWidth="1"/>
    <col min="15374" max="15377" width="9.140625" style="220" customWidth="1"/>
    <col min="15378" max="15378" width="14.5703125" style="220" bestFit="1" customWidth="1"/>
    <col min="15379" max="15613" width="9.140625" style="220"/>
    <col min="15614" max="15614" width="8" style="220" customWidth="1"/>
    <col min="15615" max="15616" width="7.5703125" style="220" customWidth="1"/>
    <col min="15617" max="15618" width="34.140625" style="220" customWidth="1"/>
    <col min="15619" max="15619" width="8.5703125" style="220" customWidth="1"/>
    <col min="15620" max="15620" width="7.5703125" style="220" customWidth="1"/>
    <col min="15621" max="15621" width="8.5703125" style="220" customWidth="1"/>
    <col min="15622" max="15622" width="8.42578125" style="220" customWidth="1"/>
    <col min="15623" max="15623" width="8" style="220" customWidth="1"/>
    <col min="15624" max="15625" width="10.140625" style="220" customWidth="1"/>
    <col min="15626" max="15626" width="10" style="220" customWidth="1"/>
    <col min="15627" max="15627" width="0" style="220" hidden="1" customWidth="1"/>
    <col min="15628" max="15629" width="9.28515625" style="220" customWidth="1"/>
    <col min="15630" max="15633" width="9.140625" style="220" customWidth="1"/>
    <col min="15634" max="15634" width="14.5703125" style="220" bestFit="1" customWidth="1"/>
    <col min="15635" max="15869" width="9.140625" style="220"/>
    <col min="15870" max="15870" width="8" style="220" customWidth="1"/>
    <col min="15871" max="15872" width="7.5703125" style="220" customWidth="1"/>
    <col min="15873" max="15874" width="34.140625" style="220" customWidth="1"/>
    <col min="15875" max="15875" width="8.5703125" style="220" customWidth="1"/>
    <col min="15876" max="15876" width="7.5703125" style="220" customWidth="1"/>
    <col min="15877" max="15877" width="8.5703125" style="220" customWidth="1"/>
    <col min="15878" max="15878" width="8.42578125" style="220" customWidth="1"/>
    <col min="15879" max="15879" width="8" style="220" customWidth="1"/>
    <col min="15880" max="15881" width="10.140625" style="220" customWidth="1"/>
    <col min="15882" max="15882" width="10" style="220" customWidth="1"/>
    <col min="15883" max="15883" width="0" style="220" hidden="1" customWidth="1"/>
    <col min="15884" max="15885" width="9.28515625" style="220" customWidth="1"/>
    <col min="15886" max="15889" width="9.140625" style="220" customWidth="1"/>
    <col min="15890" max="15890" width="14.5703125" style="220" bestFit="1" customWidth="1"/>
    <col min="15891" max="16125" width="9.140625" style="220"/>
    <col min="16126" max="16126" width="8" style="220" customWidth="1"/>
    <col min="16127" max="16128" width="7.5703125" style="220" customWidth="1"/>
    <col min="16129" max="16130" width="34.140625" style="220" customWidth="1"/>
    <col min="16131" max="16131" width="8.5703125" style="220" customWidth="1"/>
    <col min="16132" max="16132" width="7.5703125" style="220" customWidth="1"/>
    <col min="16133" max="16133" width="8.5703125" style="220" customWidth="1"/>
    <col min="16134" max="16134" width="8.42578125" style="220" customWidth="1"/>
    <col min="16135" max="16135" width="8" style="220" customWidth="1"/>
    <col min="16136" max="16137" width="10.140625" style="220" customWidth="1"/>
    <col min="16138" max="16138" width="10" style="220" customWidth="1"/>
    <col min="16139" max="16139" width="0" style="220" hidden="1" customWidth="1"/>
    <col min="16140" max="16141" width="9.28515625" style="220" customWidth="1"/>
    <col min="16142" max="16145" width="9.140625" style="220" customWidth="1"/>
    <col min="16146" max="16146" width="14.5703125" style="220" bestFit="1" customWidth="1"/>
    <col min="16147" max="16384" width="9.140625" style="220"/>
  </cols>
  <sheetData>
    <row r="1" spans="1:28" ht="15.95" customHeight="1">
      <c r="A1" s="1131" t="s">
        <v>465</v>
      </c>
      <c r="B1" s="1132"/>
      <c r="C1" s="1132"/>
      <c r="D1" s="1132"/>
      <c r="E1" s="1132"/>
      <c r="F1" s="1132"/>
      <c r="G1" s="1132"/>
      <c r="H1" s="1132"/>
      <c r="I1" s="1132"/>
      <c r="J1" s="1132"/>
      <c r="K1" s="1132"/>
      <c r="L1" s="1132"/>
      <c r="M1" s="1132"/>
      <c r="N1" s="845"/>
      <c r="O1" s="116"/>
    </row>
    <row r="2" spans="1:28" ht="15.95" customHeight="1">
      <c r="A2" s="1131" t="s">
        <v>0</v>
      </c>
      <c r="B2" s="1132"/>
      <c r="C2" s="1132"/>
      <c r="D2" s="1132"/>
      <c r="E2" s="1132"/>
      <c r="F2" s="1132"/>
      <c r="G2" s="1132"/>
      <c r="H2" s="1132"/>
      <c r="I2" s="1132"/>
      <c r="J2" s="1132"/>
      <c r="K2" s="1132"/>
      <c r="L2" s="1132"/>
      <c r="M2" s="1132"/>
      <c r="N2" s="2"/>
      <c r="O2" s="19"/>
    </row>
    <row r="3" spans="1:28" ht="15.95" customHeight="1">
      <c r="A3" s="1133" t="s">
        <v>466</v>
      </c>
      <c r="B3" s="1134"/>
      <c r="C3" s="1134"/>
      <c r="D3" s="1134"/>
      <c r="E3" s="1134"/>
      <c r="F3" s="1134"/>
      <c r="G3" s="1134"/>
      <c r="H3" s="1134"/>
      <c r="I3" s="1134"/>
      <c r="J3" s="1134"/>
      <c r="K3" s="1134"/>
      <c r="L3" s="1134"/>
      <c r="M3" s="1134"/>
      <c r="N3" s="2"/>
      <c r="O3" s="19"/>
    </row>
    <row r="4" spans="1:28" ht="15.95" customHeight="1">
      <c r="A4" s="1125" t="str">
        <f>'GBI 1'!A4:L4</f>
        <v xml:space="preserve"> от 3 августа 2015</v>
      </c>
      <c r="B4" s="1126"/>
      <c r="C4" s="1126"/>
      <c r="D4" s="1126"/>
      <c r="E4" s="1126"/>
      <c r="F4" s="1126"/>
      <c r="G4" s="1126"/>
      <c r="H4" s="1126"/>
      <c r="I4" s="1126"/>
      <c r="J4" s="1126"/>
      <c r="K4" s="1126"/>
      <c r="L4" s="1126"/>
      <c r="M4" s="1126"/>
      <c r="N4" s="2"/>
      <c r="O4" s="19"/>
      <c r="P4" s="1125"/>
      <c r="Q4" s="1126"/>
      <c r="R4" s="1126"/>
      <c r="S4" s="1126"/>
      <c r="T4" s="1126"/>
      <c r="U4" s="1126"/>
      <c r="V4" s="1126"/>
      <c r="W4" s="1126"/>
      <c r="X4" s="1126"/>
      <c r="Y4" s="1126"/>
      <c r="Z4" s="1126"/>
      <c r="AA4" s="1126"/>
      <c r="AB4" s="1126"/>
    </row>
    <row r="5" spans="1:28" s="567" customFormat="1" ht="15.95" customHeight="1">
      <c r="A5" s="1127"/>
      <c r="B5" s="1128"/>
      <c r="C5" s="1128"/>
      <c r="D5" s="1128"/>
      <c r="E5" s="1128"/>
      <c r="F5" s="1128"/>
      <c r="G5" s="1128"/>
      <c r="H5" s="1128"/>
      <c r="I5" s="1128"/>
      <c r="J5" s="1128"/>
      <c r="K5" s="1128"/>
      <c r="L5" s="1128"/>
      <c r="M5" s="1128"/>
      <c r="N5" s="2"/>
      <c r="O5" s="19"/>
      <c r="P5" s="566"/>
      <c r="R5" s="568"/>
    </row>
    <row r="6" spans="1:28" s="572" customFormat="1" ht="14.25" customHeight="1">
      <c r="A6" s="1117" t="s">
        <v>2</v>
      </c>
      <c r="B6" s="1117"/>
      <c r="C6" s="1117"/>
      <c r="D6" s="1118" t="s">
        <v>4</v>
      </c>
      <c r="E6" s="1118"/>
      <c r="F6" s="1118"/>
      <c r="G6" s="1118"/>
      <c r="H6" s="1118"/>
      <c r="I6" s="1117" t="s">
        <v>5</v>
      </c>
      <c r="J6" s="1117" t="s">
        <v>6</v>
      </c>
      <c r="K6" s="1117" t="s">
        <v>7</v>
      </c>
      <c r="L6" s="1129" t="s">
        <v>91</v>
      </c>
      <c r="M6" s="1130"/>
      <c r="N6" s="2"/>
      <c r="O6" s="2"/>
      <c r="P6" s="569"/>
      <c r="Q6" s="570"/>
      <c r="R6" s="571"/>
    </row>
    <row r="7" spans="1:28" s="572" customFormat="1" ht="28.5" customHeight="1">
      <c r="A7" s="1117"/>
      <c r="B7" s="1117"/>
      <c r="C7" s="1117"/>
      <c r="D7" s="573" t="s">
        <v>8</v>
      </c>
      <c r="E7" s="573" t="s">
        <v>9</v>
      </c>
      <c r="F7" s="573" t="s">
        <v>467</v>
      </c>
      <c r="G7" s="573" t="s">
        <v>468</v>
      </c>
      <c r="H7" s="573" t="s">
        <v>469</v>
      </c>
      <c r="I7" s="1119"/>
      <c r="J7" s="1119"/>
      <c r="K7" s="1119"/>
      <c r="L7" s="574" t="s">
        <v>470</v>
      </c>
      <c r="M7" s="574" t="s">
        <v>471</v>
      </c>
      <c r="N7" s="115"/>
      <c r="O7" s="116"/>
      <c r="P7" s="569"/>
      <c r="Q7" s="570"/>
      <c r="R7" s="571"/>
    </row>
    <row r="8" spans="1:28" s="572" customFormat="1" ht="16.5" customHeight="1">
      <c r="A8" s="1107" t="s">
        <v>472</v>
      </c>
      <c r="B8" s="1108"/>
      <c r="C8" s="1108"/>
      <c r="D8" s="1108"/>
      <c r="E8" s="1108"/>
      <c r="F8" s="1108"/>
      <c r="G8" s="1108"/>
      <c r="H8" s="1108"/>
      <c r="I8" s="1108"/>
      <c r="J8" s="1108"/>
      <c r="K8" s="1108"/>
      <c r="L8" s="1108"/>
      <c r="M8" s="1110"/>
      <c r="N8" s="115"/>
      <c r="O8" s="116"/>
      <c r="P8" s="570"/>
      <c r="Q8" s="570"/>
      <c r="R8" s="570"/>
      <c r="S8" s="570"/>
    </row>
    <row r="9" spans="1:28" ht="18.75" customHeight="1">
      <c r="A9" s="1111" t="s">
        <v>473</v>
      </c>
      <c r="B9" s="1112"/>
      <c r="C9" s="1120"/>
      <c r="D9" s="575">
        <v>1000</v>
      </c>
      <c r="E9" s="576">
        <v>600</v>
      </c>
      <c r="F9" s="576">
        <v>5</v>
      </c>
      <c r="G9" s="577">
        <v>20</v>
      </c>
      <c r="H9" s="578"/>
      <c r="I9" s="579">
        <v>14</v>
      </c>
      <c r="J9" s="580">
        <v>8.4</v>
      </c>
      <c r="K9" s="580">
        <v>0.105</v>
      </c>
      <c r="L9" s="581">
        <f>M9*I9</f>
        <v>2608.2000000000003</v>
      </c>
      <c r="M9" s="582">
        <v>186.3</v>
      </c>
      <c r="N9" s="18"/>
      <c r="O9" s="18"/>
      <c r="P9" s="585"/>
      <c r="R9" s="586"/>
    </row>
    <row r="10" spans="1:28" ht="18.75" customHeight="1">
      <c r="A10" s="1113"/>
      <c r="B10" s="1114"/>
      <c r="C10" s="1121"/>
      <c r="D10" s="587">
        <v>1000</v>
      </c>
      <c r="E10" s="588">
        <v>600</v>
      </c>
      <c r="F10" s="588">
        <v>20</v>
      </c>
      <c r="G10" s="589">
        <v>35</v>
      </c>
      <c r="H10" s="590"/>
      <c r="I10" s="591">
        <v>6</v>
      </c>
      <c r="J10" s="592">
        <v>3.6</v>
      </c>
      <c r="K10" s="592">
        <v>9.9000000000000005E-2</v>
      </c>
      <c r="L10" s="593">
        <f t="shared" ref="L10:L15" si="0">M10*I10</f>
        <v>1185</v>
      </c>
      <c r="M10" s="594">
        <v>197.5</v>
      </c>
      <c r="N10" s="18"/>
      <c r="O10" s="18"/>
      <c r="P10" s="595"/>
    </row>
    <row r="11" spans="1:28" ht="18.75" customHeight="1">
      <c r="A11" s="1113"/>
      <c r="B11" s="1114"/>
      <c r="C11" s="1121"/>
      <c r="D11" s="587">
        <v>1000</v>
      </c>
      <c r="E11" s="588">
        <v>600</v>
      </c>
      <c r="F11" s="588">
        <v>35</v>
      </c>
      <c r="G11" s="589">
        <v>50</v>
      </c>
      <c r="H11" s="596"/>
      <c r="I11" s="591">
        <v>4</v>
      </c>
      <c r="J11" s="592">
        <v>2.4</v>
      </c>
      <c r="K11" s="592">
        <v>0.10199999999999999</v>
      </c>
      <c r="L11" s="593">
        <f t="shared" si="0"/>
        <v>1262.4000000000001</v>
      </c>
      <c r="M11" s="594">
        <v>315.60000000000002</v>
      </c>
      <c r="N11" s="18"/>
      <c r="O11" s="18"/>
      <c r="P11" s="595"/>
    </row>
    <row r="12" spans="1:28" ht="18.75" customHeight="1">
      <c r="A12" s="1113"/>
      <c r="B12" s="1114"/>
      <c r="C12" s="1121"/>
      <c r="D12" s="587">
        <v>1000</v>
      </c>
      <c r="E12" s="588">
        <v>600</v>
      </c>
      <c r="F12" s="588">
        <v>50</v>
      </c>
      <c r="G12" s="589">
        <v>65</v>
      </c>
      <c r="H12" s="590"/>
      <c r="I12" s="591">
        <v>2</v>
      </c>
      <c r="J12" s="592">
        <v>1.2</v>
      </c>
      <c r="K12" s="592">
        <v>6.9000000000000006E-2</v>
      </c>
      <c r="L12" s="593">
        <f t="shared" si="0"/>
        <v>902</v>
      </c>
      <c r="M12" s="594">
        <v>451</v>
      </c>
      <c r="N12" s="18"/>
      <c r="O12" s="18"/>
    </row>
    <row r="13" spans="1:28" s="604" customFormat="1" ht="29.25" customHeight="1">
      <c r="A13" s="1111" t="s">
        <v>474</v>
      </c>
      <c r="B13" s="1112"/>
      <c r="C13" s="1120"/>
      <c r="D13" s="597">
        <v>1000</v>
      </c>
      <c r="E13" s="598">
        <v>600</v>
      </c>
      <c r="F13" s="598">
        <v>20</v>
      </c>
      <c r="G13" s="599">
        <v>35</v>
      </c>
      <c r="H13" s="600"/>
      <c r="I13" s="579">
        <v>10</v>
      </c>
      <c r="J13" s="580">
        <v>6</v>
      </c>
      <c r="K13" s="580">
        <v>0.16500000000000001</v>
      </c>
      <c r="L13" s="601">
        <f t="shared" si="0"/>
        <v>1323</v>
      </c>
      <c r="M13" s="602">
        <v>132.30000000000001</v>
      </c>
      <c r="N13" s="18"/>
      <c r="O13" s="18"/>
      <c r="P13" s="603"/>
      <c r="R13" s="605"/>
    </row>
    <row r="14" spans="1:28" s="604" customFormat="1" ht="27" customHeight="1">
      <c r="A14" s="1113"/>
      <c r="B14" s="1114"/>
      <c r="C14" s="1121"/>
      <c r="D14" s="606">
        <v>1000</v>
      </c>
      <c r="E14" s="607">
        <v>600</v>
      </c>
      <c r="F14" s="607">
        <v>35</v>
      </c>
      <c r="G14" s="608">
        <v>50</v>
      </c>
      <c r="H14" s="609"/>
      <c r="I14" s="591">
        <v>6</v>
      </c>
      <c r="J14" s="592">
        <v>3.6</v>
      </c>
      <c r="K14" s="592">
        <v>0.153</v>
      </c>
      <c r="L14" s="610">
        <f t="shared" si="0"/>
        <v>1185</v>
      </c>
      <c r="M14" s="611">
        <v>197.5</v>
      </c>
      <c r="N14" s="18"/>
      <c r="O14" s="18"/>
      <c r="P14" s="603"/>
      <c r="R14" s="605"/>
    </row>
    <row r="15" spans="1:28" s="604" customFormat="1" ht="26.25" customHeight="1">
      <c r="A15" s="1115"/>
      <c r="B15" s="1116"/>
      <c r="C15" s="1122"/>
      <c r="D15" s="612">
        <v>1000</v>
      </c>
      <c r="E15" s="613">
        <v>600</v>
      </c>
      <c r="F15" s="613">
        <v>50</v>
      </c>
      <c r="G15" s="614">
        <v>65</v>
      </c>
      <c r="H15" s="615"/>
      <c r="I15" s="616">
        <v>4</v>
      </c>
      <c r="J15" s="617">
        <v>2.4</v>
      </c>
      <c r="K15" s="617">
        <v>0.13800000000000001</v>
      </c>
      <c r="L15" s="618">
        <f t="shared" si="0"/>
        <v>1034.4000000000001</v>
      </c>
      <c r="M15" s="619">
        <v>258.60000000000002</v>
      </c>
      <c r="N15" s="18"/>
      <c r="O15" s="18"/>
      <c r="P15" s="603"/>
      <c r="R15" s="605"/>
    </row>
    <row r="16" spans="1:28" s="572" customFormat="1" ht="16.5" customHeight="1">
      <c r="A16" s="1107" t="s">
        <v>475</v>
      </c>
      <c r="B16" s="1108"/>
      <c r="C16" s="1108"/>
      <c r="D16" s="1108"/>
      <c r="E16" s="1108"/>
      <c r="F16" s="1108"/>
      <c r="G16" s="1108"/>
      <c r="H16" s="1108"/>
      <c r="I16" s="1108"/>
      <c r="J16" s="1108"/>
      <c r="K16" s="1108"/>
      <c r="L16" s="1108"/>
      <c r="M16" s="1110"/>
      <c r="N16" s="18"/>
      <c r="O16" s="18"/>
      <c r="P16" s="570"/>
      <c r="Q16" s="570"/>
      <c r="R16" s="570"/>
      <c r="S16" s="570"/>
    </row>
    <row r="17" spans="1:19" s="604" customFormat="1" ht="20.25" customHeight="1">
      <c r="A17" s="1098" t="s">
        <v>476</v>
      </c>
      <c r="B17" s="1099"/>
      <c r="C17" s="1123"/>
      <c r="D17" s="597">
        <v>1000</v>
      </c>
      <c r="E17" s="598">
        <v>600</v>
      </c>
      <c r="F17" s="620">
        <v>10</v>
      </c>
      <c r="G17" s="599">
        <v>40</v>
      </c>
      <c r="H17" s="621"/>
      <c r="I17" s="579">
        <v>6</v>
      </c>
      <c r="J17" s="580">
        <f>D17*E17*I17/1000000</f>
        <v>3.6</v>
      </c>
      <c r="K17" s="580">
        <v>0.09</v>
      </c>
      <c r="L17" s="602">
        <f>M17*I17</f>
        <v>1056.5999999999999</v>
      </c>
      <c r="M17" s="602">
        <v>176.1</v>
      </c>
      <c r="N17" s="18"/>
      <c r="O17" s="18"/>
      <c r="P17" s="622"/>
      <c r="R17" s="605"/>
    </row>
    <row r="18" spans="1:19" s="626" customFormat="1" ht="20.25" customHeight="1">
      <c r="A18" s="1102"/>
      <c r="B18" s="1103"/>
      <c r="C18" s="1124"/>
      <c r="D18" s="612">
        <v>1000</v>
      </c>
      <c r="E18" s="613">
        <v>600</v>
      </c>
      <c r="F18" s="623">
        <v>65</v>
      </c>
      <c r="G18" s="624">
        <v>15</v>
      </c>
      <c r="H18" s="615"/>
      <c r="I18" s="616">
        <v>4</v>
      </c>
      <c r="J18" s="617">
        <f>D18*E18*I18/1000000</f>
        <v>2.4</v>
      </c>
      <c r="K18" s="617">
        <v>9.6000000000000002E-2</v>
      </c>
      <c r="L18" s="618">
        <f>M18*I18</f>
        <v>1034.4000000000001</v>
      </c>
      <c r="M18" s="619">
        <v>258.60000000000002</v>
      </c>
      <c r="N18" s="18"/>
      <c r="O18" s="18"/>
      <c r="P18" s="625"/>
      <c r="R18" s="627"/>
    </row>
    <row r="19" spans="1:19" s="635" customFormat="1" ht="15.95" customHeight="1">
      <c r="A19" s="628"/>
      <c r="B19" s="629"/>
      <c r="C19" s="629"/>
      <c r="D19" s="630"/>
      <c r="E19" s="630"/>
      <c r="F19" s="630"/>
      <c r="G19" s="631"/>
      <c r="H19" s="631"/>
      <c r="I19" s="630"/>
      <c r="J19" s="632"/>
      <c r="K19" s="632"/>
      <c r="L19" s="633"/>
      <c r="M19" s="633"/>
      <c r="N19" s="18"/>
      <c r="O19" s="18"/>
      <c r="P19" s="634"/>
      <c r="R19" s="636"/>
    </row>
    <row r="20" spans="1:19" s="604" customFormat="1" ht="68.25" customHeight="1">
      <c r="A20" s="1095" t="s">
        <v>477</v>
      </c>
      <c r="B20" s="1096"/>
      <c r="C20" s="1097"/>
      <c r="D20" s="597">
        <v>1000</v>
      </c>
      <c r="E20" s="598">
        <v>600</v>
      </c>
      <c r="F20" s="620">
        <v>100</v>
      </c>
      <c r="G20" s="599">
        <v>100</v>
      </c>
      <c r="H20" s="621"/>
      <c r="I20" s="579">
        <v>20</v>
      </c>
      <c r="J20" s="580">
        <v>2</v>
      </c>
      <c r="K20" s="580">
        <v>0.1</v>
      </c>
      <c r="L20" s="602">
        <f>M20*I20</f>
        <v>2342</v>
      </c>
      <c r="M20" s="602">
        <v>117.1</v>
      </c>
      <c r="N20" s="18"/>
      <c r="O20" s="18"/>
      <c r="P20" s="622"/>
      <c r="R20" s="605"/>
    </row>
    <row r="21" spans="1:19" s="604" customFormat="1" ht="68.25" customHeight="1">
      <c r="A21" s="1095" t="s">
        <v>478</v>
      </c>
      <c r="B21" s="1096"/>
      <c r="C21" s="1097"/>
      <c r="D21" s="597">
        <v>1000</v>
      </c>
      <c r="E21" s="598">
        <v>600</v>
      </c>
      <c r="F21" s="620">
        <v>95</v>
      </c>
      <c r="G21" s="599"/>
      <c r="H21" s="621"/>
      <c r="I21" s="579">
        <v>14</v>
      </c>
      <c r="J21" s="580">
        <f>0.095*14</f>
        <v>1.33</v>
      </c>
      <c r="K21" s="580">
        <v>0.12</v>
      </c>
      <c r="L21" s="602">
        <f>M21*I21</f>
        <v>1639.3999999999999</v>
      </c>
      <c r="M21" s="602">
        <v>117.1</v>
      </c>
      <c r="N21" s="18"/>
      <c r="O21" s="18"/>
      <c r="P21" s="622"/>
      <c r="R21" s="605"/>
    </row>
    <row r="22" spans="1:19" s="635" customFormat="1" ht="15.95" customHeight="1">
      <c r="A22" s="628"/>
      <c r="B22" s="629"/>
      <c r="C22" s="629"/>
      <c r="D22" s="630"/>
      <c r="E22" s="630"/>
      <c r="F22" s="637"/>
      <c r="G22" s="631"/>
      <c r="H22" s="631"/>
      <c r="I22" s="630"/>
      <c r="J22" s="632"/>
      <c r="K22" s="632"/>
      <c r="L22" s="633"/>
      <c r="M22" s="633"/>
      <c r="N22" s="18"/>
      <c r="O22" s="18"/>
      <c r="P22" s="634"/>
      <c r="R22" s="636"/>
    </row>
    <row r="23" spans="1:19" s="604" customFormat="1" ht="40.5" customHeight="1">
      <c r="A23" s="1098" t="s">
        <v>479</v>
      </c>
      <c r="B23" s="1099"/>
      <c r="C23" s="1099"/>
      <c r="D23" s="597">
        <v>1000</v>
      </c>
      <c r="E23" s="598">
        <v>200</v>
      </c>
      <c r="F23" s="620">
        <v>5</v>
      </c>
      <c r="G23" s="620">
        <v>25</v>
      </c>
      <c r="H23" s="599">
        <v>45</v>
      </c>
      <c r="I23" s="579">
        <v>24</v>
      </c>
      <c r="J23" s="580">
        <f>D23*E23*I23/1000000</f>
        <v>4.8</v>
      </c>
      <c r="K23" s="580">
        <v>0.12</v>
      </c>
      <c r="L23" s="601">
        <v>3700</v>
      </c>
      <c r="M23" s="602">
        <v>156.9</v>
      </c>
      <c r="N23" s="18"/>
      <c r="O23" s="18"/>
      <c r="P23" s="622"/>
      <c r="R23" s="605"/>
    </row>
    <row r="24" spans="1:19" s="604" customFormat="1" ht="40.5" customHeight="1">
      <c r="A24" s="1100"/>
      <c r="B24" s="1101"/>
      <c r="C24" s="1101"/>
      <c r="D24" s="638">
        <v>1000</v>
      </c>
      <c r="E24" s="639">
        <v>300</v>
      </c>
      <c r="F24" s="640">
        <v>5</v>
      </c>
      <c r="G24" s="640">
        <v>25</v>
      </c>
      <c r="H24" s="641">
        <v>45</v>
      </c>
      <c r="I24" s="642">
        <v>16</v>
      </c>
      <c r="J24" s="643">
        <v>4.8</v>
      </c>
      <c r="K24" s="643">
        <v>0.12</v>
      </c>
      <c r="L24" s="644">
        <f>M24*I24</f>
        <v>3307.2</v>
      </c>
      <c r="M24" s="645">
        <v>206.7</v>
      </c>
      <c r="N24" s="18"/>
      <c r="O24" s="18"/>
      <c r="P24" s="622"/>
      <c r="R24" s="605"/>
    </row>
    <row r="25" spans="1:19" s="604" customFormat="1" ht="40.5" customHeight="1">
      <c r="A25" s="1102"/>
      <c r="B25" s="1103"/>
      <c r="C25" s="1103"/>
      <c r="D25" s="646">
        <v>1000</v>
      </c>
      <c r="E25" s="647">
        <v>600</v>
      </c>
      <c r="F25" s="648">
        <v>5</v>
      </c>
      <c r="G25" s="648">
        <v>25</v>
      </c>
      <c r="H25" s="649">
        <v>45</v>
      </c>
      <c r="I25" s="650">
        <v>8</v>
      </c>
      <c r="J25" s="651">
        <v>3.6</v>
      </c>
      <c r="K25" s="651">
        <v>0.12</v>
      </c>
      <c r="L25" s="652">
        <f>M25*I25</f>
        <v>1816</v>
      </c>
      <c r="M25" s="653">
        <v>227</v>
      </c>
      <c r="N25" s="18"/>
      <c r="O25" s="18"/>
      <c r="P25" s="622"/>
      <c r="R25" s="605"/>
    </row>
    <row r="26" spans="1:19" ht="20.25" customHeight="1">
      <c r="A26" s="1104" t="s">
        <v>480</v>
      </c>
      <c r="B26" s="1105"/>
      <c r="C26" s="1105"/>
      <c r="D26" s="1105"/>
      <c r="E26" s="1105"/>
      <c r="F26" s="1105"/>
      <c r="G26" s="1105"/>
      <c r="H26" s="1105"/>
      <c r="I26" s="1105"/>
      <c r="J26" s="1105"/>
      <c r="K26" s="1105"/>
      <c r="L26" s="1105"/>
      <c r="M26" s="1106"/>
      <c r="N26" s="18"/>
      <c r="O26" s="18"/>
    </row>
    <row r="27" spans="1:19" ht="32.25" customHeight="1">
      <c r="A27" s="1098" t="s">
        <v>481</v>
      </c>
      <c r="B27" s="1099"/>
      <c r="C27" s="1099"/>
      <c r="D27" s="597">
        <v>1000</v>
      </c>
      <c r="E27" s="598">
        <v>200</v>
      </c>
      <c r="F27" s="620">
        <v>5</v>
      </c>
      <c r="G27" s="599">
        <v>25</v>
      </c>
      <c r="H27" s="654"/>
      <c r="I27" s="579">
        <v>30</v>
      </c>
      <c r="J27" s="580">
        <v>3</v>
      </c>
      <c r="K27" s="580">
        <v>3.5000000000000003E-2</v>
      </c>
      <c r="L27" s="602">
        <v>2750</v>
      </c>
      <c r="M27" s="602">
        <v>93.3</v>
      </c>
      <c r="N27" s="18"/>
      <c r="O27" s="18"/>
    </row>
    <row r="28" spans="1:19" ht="32.25" customHeight="1">
      <c r="A28" s="1100"/>
      <c r="B28" s="1101"/>
      <c r="C28" s="1101"/>
      <c r="D28" s="606">
        <v>1000</v>
      </c>
      <c r="E28" s="607">
        <v>300</v>
      </c>
      <c r="F28" s="655">
        <v>5</v>
      </c>
      <c r="G28" s="656">
        <v>25</v>
      </c>
      <c r="H28" s="657"/>
      <c r="I28" s="591">
        <v>20</v>
      </c>
      <c r="J28" s="592">
        <v>3</v>
      </c>
      <c r="K28" s="592">
        <v>3.5000000000000003E-2</v>
      </c>
      <c r="L28" s="610">
        <f>M28*I28</f>
        <v>2240</v>
      </c>
      <c r="M28" s="611">
        <v>112</v>
      </c>
      <c r="N28" s="18"/>
      <c r="O28" s="18"/>
    </row>
    <row r="29" spans="1:19" ht="32.25" customHeight="1">
      <c r="A29" s="1102"/>
      <c r="B29" s="1103"/>
      <c r="C29" s="1103"/>
      <c r="D29" s="658">
        <v>1000</v>
      </c>
      <c r="E29" s="659">
        <v>600</v>
      </c>
      <c r="F29" s="660">
        <v>5</v>
      </c>
      <c r="G29" s="661">
        <v>25</v>
      </c>
      <c r="H29" s="662"/>
      <c r="I29" s="663">
        <v>10</v>
      </c>
      <c r="J29" s="664">
        <v>3</v>
      </c>
      <c r="K29" s="664">
        <v>3.5000000000000003E-2</v>
      </c>
      <c r="L29" s="665">
        <f>M29*I29</f>
        <v>1242</v>
      </c>
      <c r="M29" s="666">
        <v>124.2</v>
      </c>
      <c r="N29" s="18"/>
      <c r="O29" s="18"/>
    </row>
    <row r="30" spans="1:19" s="572" customFormat="1" ht="16.5" customHeight="1">
      <c r="A30" s="1107" t="s">
        <v>482</v>
      </c>
      <c r="B30" s="1108"/>
      <c r="C30" s="1108"/>
      <c r="D30" s="1108"/>
      <c r="E30" s="1108"/>
      <c r="F30" s="1108"/>
      <c r="G30" s="1109"/>
      <c r="H30" s="1109"/>
      <c r="I30" s="1108"/>
      <c r="J30" s="1108"/>
      <c r="K30" s="1108"/>
      <c r="L30" s="1108"/>
      <c r="M30" s="1110"/>
      <c r="N30" s="18"/>
      <c r="O30" s="18"/>
      <c r="P30" s="570"/>
      <c r="Q30" s="570"/>
      <c r="R30" s="570"/>
      <c r="S30" s="570"/>
    </row>
    <row r="31" spans="1:19" ht="18" customHeight="1">
      <c r="A31" s="1111" t="s">
        <v>483</v>
      </c>
      <c r="B31" s="1112"/>
      <c r="C31" s="1112"/>
      <c r="D31" s="667">
        <v>1000</v>
      </c>
      <c r="E31" s="668">
        <v>200</v>
      </c>
      <c r="F31" s="669">
        <v>20</v>
      </c>
      <c r="G31" s="670"/>
      <c r="H31" s="671"/>
      <c r="I31" s="672">
        <v>24</v>
      </c>
      <c r="J31" s="673">
        <v>4.8</v>
      </c>
      <c r="K31" s="673">
        <v>9.6000000000000002E-2</v>
      </c>
      <c r="L31" s="674">
        <f t="shared" ref="L31:L38" si="1">M31*I31</f>
        <v>1296</v>
      </c>
      <c r="M31" s="674">
        <v>54</v>
      </c>
      <c r="N31" s="18"/>
      <c r="O31" s="18"/>
      <c r="S31" s="675"/>
    </row>
    <row r="32" spans="1:19" ht="18.75" customHeight="1">
      <c r="A32" s="1113"/>
      <c r="B32" s="1114"/>
      <c r="C32" s="1114"/>
      <c r="D32" s="676">
        <v>1000</v>
      </c>
      <c r="E32" s="677">
        <v>200</v>
      </c>
      <c r="F32" s="678">
        <v>40</v>
      </c>
      <c r="G32" s="679"/>
      <c r="H32" s="680"/>
      <c r="I32" s="681">
        <v>15</v>
      </c>
      <c r="J32" s="682">
        <v>3</v>
      </c>
      <c r="K32" s="682">
        <v>0.12</v>
      </c>
      <c r="L32" s="683">
        <f t="shared" si="1"/>
        <v>1633.5</v>
      </c>
      <c r="M32" s="683">
        <v>108.9</v>
      </c>
      <c r="N32" s="18"/>
      <c r="O32" s="18"/>
      <c r="S32" s="675"/>
    </row>
    <row r="33" spans="1:19" ht="18" customHeight="1">
      <c r="A33" s="1113"/>
      <c r="B33" s="1114"/>
      <c r="C33" s="1114"/>
      <c r="D33" s="676">
        <v>1000</v>
      </c>
      <c r="E33" s="677">
        <v>300</v>
      </c>
      <c r="F33" s="678">
        <v>20</v>
      </c>
      <c r="G33" s="679"/>
      <c r="H33" s="680"/>
      <c r="I33" s="681">
        <v>16</v>
      </c>
      <c r="J33" s="682">
        <v>4.8</v>
      </c>
      <c r="K33" s="682">
        <v>9.6000000000000002E-2</v>
      </c>
      <c r="L33" s="683">
        <f t="shared" si="1"/>
        <v>1091.2</v>
      </c>
      <c r="M33" s="683">
        <v>68.2</v>
      </c>
      <c r="N33" s="18"/>
      <c r="O33" s="18"/>
      <c r="S33" s="675"/>
    </row>
    <row r="34" spans="1:19" ht="18.75" customHeight="1">
      <c r="A34" s="1113"/>
      <c r="B34" s="1114"/>
      <c r="C34" s="1114"/>
      <c r="D34" s="676">
        <v>1000</v>
      </c>
      <c r="E34" s="677">
        <v>300</v>
      </c>
      <c r="F34" s="678">
        <v>40</v>
      </c>
      <c r="G34" s="679"/>
      <c r="H34" s="680"/>
      <c r="I34" s="681">
        <v>8</v>
      </c>
      <c r="J34" s="682">
        <v>2.4</v>
      </c>
      <c r="K34" s="682">
        <v>9.6000000000000002E-2</v>
      </c>
      <c r="L34" s="683">
        <f t="shared" si="1"/>
        <v>1148</v>
      </c>
      <c r="M34" s="683">
        <v>143.5</v>
      </c>
      <c r="N34" s="18"/>
      <c r="O34" s="18"/>
      <c r="S34" s="675"/>
    </row>
    <row r="35" spans="1:19" ht="18.75" customHeight="1">
      <c r="A35" s="1113"/>
      <c r="B35" s="1114"/>
      <c r="C35" s="1114"/>
      <c r="D35" s="676">
        <v>1000</v>
      </c>
      <c r="E35" s="677">
        <v>600</v>
      </c>
      <c r="F35" s="678">
        <v>20</v>
      </c>
      <c r="G35" s="679"/>
      <c r="H35" s="680"/>
      <c r="I35" s="681">
        <v>8</v>
      </c>
      <c r="J35" s="682">
        <v>4.8</v>
      </c>
      <c r="K35" s="682">
        <v>9.6000000000000002E-2</v>
      </c>
      <c r="L35" s="683">
        <f t="shared" si="1"/>
        <v>1099.2</v>
      </c>
      <c r="M35" s="683">
        <v>137.4</v>
      </c>
      <c r="N35" s="18"/>
      <c r="O35" s="18"/>
      <c r="S35" s="675"/>
    </row>
    <row r="36" spans="1:19" ht="20.25" customHeight="1">
      <c r="A36" s="1113"/>
      <c r="B36" s="1114"/>
      <c r="C36" s="1114"/>
      <c r="D36" s="676">
        <v>1000</v>
      </c>
      <c r="E36" s="677">
        <v>600</v>
      </c>
      <c r="F36" s="678">
        <v>30</v>
      </c>
      <c r="G36" s="679"/>
      <c r="H36" s="680"/>
      <c r="I36" s="681">
        <v>6</v>
      </c>
      <c r="J36" s="682">
        <v>3.6</v>
      </c>
      <c r="K36" s="682">
        <v>0.108</v>
      </c>
      <c r="L36" s="683">
        <f t="shared" si="1"/>
        <v>1142.4000000000001</v>
      </c>
      <c r="M36" s="683">
        <v>190.4</v>
      </c>
      <c r="N36" s="18"/>
      <c r="O36" s="18"/>
      <c r="S36" s="675"/>
    </row>
    <row r="37" spans="1:19" ht="18.75" customHeight="1">
      <c r="A37" s="1113"/>
      <c r="B37" s="1114"/>
      <c r="C37" s="1114"/>
      <c r="D37" s="676">
        <v>1000</v>
      </c>
      <c r="E37" s="677">
        <v>600</v>
      </c>
      <c r="F37" s="678">
        <v>40</v>
      </c>
      <c r="G37" s="679"/>
      <c r="H37" s="680"/>
      <c r="I37" s="681">
        <v>4</v>
      </c>
      <c r="J37" s="682">
        <v>2.4</v>
      </c>
      <c r="K37" s="682">
        <v>9.6000000000000002E-2</v>
      </c>
      <c r="L37" s="683">
        <f t="shared" si="1"/>
        <v>1148.4000000000001</v>
      </c>
      <c r="M37" s="683">
        <v>287.10000000000002</v>
      </c>
      <c r="N37" s="18"/>
      <c r="O37" s="18"/>
      <c r="P37" s="595"/>
      <c r="S37" s="675"/>
    </row>
    <row r="38" spans="1:19" ht="18" customHeight="1">
      <c r="A38" s="1115"/>
      <c r="B38" s="1116"/>
      <c r="C38" s="1116"/>
      <c r="D38" s="684">
        <v>1000</v>
      </c>
      <c r="E38" s="685">
        <v>600</v>
      </c>
      <c r="F38" s="686">
        <v>75</v>
      </c>
      <c r="G38" s="687"/>
      <c r="H38" s="688"/>
      <c r="I38" s="688">
        <v>2</v>
      </c>
      <c r="J38" s="689">
        <v>1.2</v>
      </c>
      <c r="K38" s="689">
        <v>0.09</v>
      </c>
      <c r="L38" s="690">
        <f t="shared" si="1"/>
        <v>914.2</v>
      </c>
      <c r="M38" s="690">
        <v>457.1</v>
      </c>
      <c r="N38" s="18"/>
      <c r="O38" s="18"/>
      <c r="P38" s="595"/>
      <c r="S38" s="675"/>
    </row>
    <row r="39" spans="1:19" ht="15" hidden="1" customHeight="1">
      <c r="A39" s="691"/>
      <c r="B39" s="692"/>
      <c r="C39" s="693"/>
      <c r="D39" s="694">
        <v>1000</v>
      </c>
      <c r="E39" s="695">
        <v>300</v>
      </c>
      <c r="F39" s="696">
        <v>80</v>
      </c>
      <c r="G39" s="697"/>
      <c r="H39" s="698"/>
      <c r="I39" s="699">
        <v>2</v>
      </c>
      <c r="J39" s="700">
        <v>1.2</v>
      </c>
      <c r="K39" s="700">
        <v>0.108</v>
      </c>
      <c r="L39" s="701"/>
      <c r="M39" s="701"/>
      <c r="N39" s="18"/>
      <c r="O39" s="18"/>
      <c r="P39" s="595"/>
      <c r="S39" s="675"/>
    </row>
    <row r="40" spans="1:19" ht="15" hidden="1" customHeight="1">
      <c r="A40" s="691"/>
      <c r="B40" s="692"/>
      <c r="C40" s="693"/>
      <c r="D40" s="694">
        <v>1000</v>
      </c>
      <c r="E40" s="695">
        <v>300</v>
      </c>
      <c r="F40" s="696">
        <v>90</v>
      </c>
      <c r="G40" s="697"/>
      <c r="H40" s="698"/>
      <c r="I40" s="699">
        <v>2</v>
      </c>
      <c r="J40" s="700">
        <v>1.2</v>
      </c>
      <c r="K40" s="700">
        <v>0.12</v>
      </c>
      <c r="L40" s="701"/>
      <c r="M40" s="701"/>
      <c r="N40" s="18"/>
      <c r="O40" s="18"/>
      <c r="P40" s="595"/>
      <c r="S40" s="675"/>
    </row>
    <row r="41" spans="1:19" ht="15" hidden="1" customHeight="1">
      <c r="A41" s="702"/>
      <c r="B41" s="703"/>
      <c r="C41" s="704"/>
      <c r="D41" s="705">
        <v>1000</v>
      </c>
      <c r="E41" s="706">
        <v>300</v>
      </c>
      <c r="F41" s="707">
        <v>100</v>
      </c>
      <c r="G41" s="708"/>
      <c r="H41" s="709"/>
      <c r="I41" s="710">
        <v>2</v>
      </c>
      <c r="J41" s="711">
        <v>1.2</v>
      </c>
      <c r="K41" s="711">
        <v>0.09</v>
      </c>
      <c r="L41" s="712"/>
      <c r="M41" s="712"/>
      <c r="N41" s="18"/>
      <c r="O41" s="18"/>
      <c r="S41" s="675"/>
    </row>
    <row r="42" spans="1:19">
      <c r="L42" s="714"/>
      <c r="M42" s="714"/>
      <c r="N42" s="583"/>
      <c r="O42" s="584"/>
      <c r="S42" s="675"/>
    </row>
    <row r="43" spans="1:19">
      <c r="A43" s="126" t="s">
        <v>18</v>
      </c>
      <c r="B43" s="126"/>
      <c r="C43" s="126"/>
      <c r="D43" s="4"/>
      <c r="E43" s="4"/>
      <c r="F43" s="4"/>
      <c r="G43" s="5"/>
      <c r="H43" s="5"/>
      <c r="K43" s="715"/>
      <c r="L43" s="5" t="s">
        <v>19</v>
      </c>
      <c r="M43" s="219"/>
      <c r="N43" s="583"/>
      <c r="O43" s="584"/>
    </row>
    <row r="44" spans="1:19">
      <c r="A44" s="885" t="s">
        <v>30</v>
      </c>
      <c r="B44" s="885"/>
      <c r="C44" s="885"/>
      <c r="D44" s="885"/>
      <c r="E44" s="885"/>
      <c r="F44" s="885"/>
      <c r="G44" s="885"/>
      <c r="H44" s="885"/>
      <c r="K44" s="339"/>
      <c r="L44" s="916" t="s">
        <v>46</v>
      </c>
      <c r="M44" s="916"/>
      <c r="N44" s="583"/>
      <c r="O44" s="584"/>
    </row>
    <row r="45" spans="1:19" ht="12.75" customHeight="1">
      <c r="A45" s="886" t="s">
        <v>26</v>
      </c>
      <c r="B45" s="886"/>
      <c r="C45" s="886"/>
      <c r="D45" s="886"/>
      <c r="E45" s="886"/>
      <c r="F45" s="886"/>
      <c r="G45" s="886"/>
      <c r="H45" s="886"/>
      <c r="K45" s="337"/>
      <c r="L45" s="900" t="s">
        <v>47</v>
      </c>
      <c r="M45" s="900"/>
      <c r="N45" s="583"/>
      <c r="O45" s="584"/>
    </row>
    <row r="46" spans="1:19" ht="12" customHeight="1">
      <c r="A46" s="884" t="s">
        <v>66</v>
      </c>
      <c r="B46" s="884"/>
      <c r="C46" s="884"/>
      <c r="D46" s="884"/>
      <c r="E46" s="884"/>
      <c r="F46" s="884"/>
      <c r="G46" s="884"/>
      <c r="H46" s="884"/>
      <c r="K46" s="338"/>
      <c r="L46" s="344" t="s">
        <v>48</v>
      </c>
      <c r="M46" s="344"/>
      <c r="N46" s="583"/>
      <c r="O46" s="584"/>
    </row>
    <row r="47" spans="1:19" ht="12" customHeight="1">
      <c r="A47" s="884"/>
      <c r="B47" s="884"/>
      <c r="C47" s="884"/>
      <c r="D47" s="884"/>
      <c r="E47" s="884"/>
      <c r="F47" s="884"/>
      <c r="G47" s="884"/>
      <c r="H47" s="884"/>
      <c r="K47" s="338"/>
      <c r="L47" s="344" t="s">
        <v>49</v>
      </c>
      <c r="M47" s="344"/>
      <c r="N47" s="583"/>
      <c r="O47" s="584"/>
    </row>
    <row r="48" spans="1:19" ht="12.75" customHeight="1">
      <c r="A48" s="716"/>
      <c r="B48" s="218"/>
      <c r="C48" s="218"/>
      <c r="D48" s="218"/>
      <c r="E48" s="218"/>
      <c r="F48" s="218"/>
      <c r="G48" s="218"/>
      <c r="H48" s="218"/>
      <c r="I48" s="218"/>
      <c r="J48" s="218"/>
      <c r="K48" s="218"/>
      <c r="L48" s="219"/>
      <c r="M48" s="219"/>
      <c r="N48" s="583"/>
      <c r="O48" s="584"/>
    </row>
    <row r="49" spans="1:19" ht="12.75" customHeight="1">
      <c r="A49" s="716"/>
      <c r="N49" s="583"/>
      <c r="O49" s="584"/>
    </row>
    <row r="50" spans="1:19" s="564" customFormat="1">
      <c r="A50" s="713"/>
      <c r="B50" s="220"/>
      <c r="C50" s="220"/>
      <c r="D50" s="220"/>
      <c r="E50" s="220"/>
      <c r="F50" s="220"/>
      <c r="G50" s="220"/>
      <c r="H50" s="220"/>
      <c r="I50" s="220"/>
      <c r="J50" s="220"/>
      <c r="K50" s="220"/>
      <c r="L50" s="675"/>
      <c r="M50" s="675"/>
      <c r="N50" s="583"/>
      <c r="O50" s="584"/>
      <c r="Q50" s="220"/>
      <c r="R50" s="565"/>
      <c r="S50" s="220"/>
    </row>
    <row r="51" spans="1:19" s="564" customFormat="1">
      <c r="A51" s="713"/>
      <c r="B51" s="220"/>
      <c r="C51" s="220"/>
      <c r="D51" s="220"/>
      <c r="E51" s="220"/>
      <c r="F51" s="220"/>
      <c r="G51" s="220"/>
      <c r="H51" s="220"/>
      <c r="I51" s="220"/>
      <c r="J51" s="220"/>
      <c r="K51" s="220"/>
      <c r="L51" s="675"/>
      <c r="M51" s="675"/>
      <c r="N51" s="583"/>
      <c r="O51" s="584"/>
      <c r="Q51" s="220"/>
      <c r="R51" s="565"/>
      <c r="S51" s="220"/>
    </row>
    <row r="52" spans="1:19" s="564" customFormat="1">
      <c r="A52" s="713"/>
      <c r="B52" s="220"/>
      <c r="C52" s="220"/>
      <c r="D52" s="220"/>
      <c r="E52" s="220"/>
      <c r="F52" s="220"/>
      <c r="G52" s="220"/>
      <c r="H52" s="220"/>
      <c r="I52" s="220"/>
      <c r="J52" s="220"/>
      <c r="K52" s="220"/>
      <c r="L52" s="675"/>
      <c r="M52" s="675"/>
      <c r="N52" s="583"/>
      <c r="O52" s="584"/>
      <c r="Q52" s="220"/>
      <c r="R52" s="565"/>
      <c r="S52" s="220"/>
    </row>
    <row r="53" spans="1:19" s="564" customFormat="1">
      <c r="A53" s="713"/>
      <c r="B53" s="220"/>
      <c r="C53" s="220"/>
      <c r="D53" s="220"/>
      <c r="E53" s="220"/>
      <c r="F53" s="220"/>
      <c r="G53" s="220"/>
      <c r="H53" s="220"/>
      <c r="I53" s="220"/>
      <c r="J53" s="220"/>
      <c r="K53" s="220"/>
      <c r="L53" s="675"/>
      <c r="M53" s="675"/>
      <c r="N53" s="583"/>
      <c r="O53" s="584"/>
      <c r="Q53" s="220"/>
      <c r="R53" s="565"/>
      <c r="S53" s="220"/>
    </row>
    <row r="54" spans="1:19" s="564" customFormat="1">
      <c r="A54" s="713"/>
      <c r="B54" s="220"/>
      <c r="C54" s="220"/>
      <c r="D54" s="220"/>
      <c r="E54" s="220"/>
      <c r="F54" s="220"/>
      <c r="G54" s="220"/>
      <c r="H54" s="220"/>
      <c r="I54" s="220"/>
      <c r="J54" s="220"/>
      <c r="K54" s="220"/>
      <c r="L54" s="675"/>
      <c r="M54" s="675"/>
      <c r="N54" s="583"/>
      <c r="O54" s="584"/>
      <c r="Q54" s="220"/>
      <c r="R54" s="565"/>
      <c r="S54" s="220"/>
    </row>
    <row r="55" spans="1:19" s="564" customFormat="1">
      <c r="A55" s="713"/>
      <c r="B55" s="220"/>
      <c r="C55" s="220"/>
      <c r="D55" s="220"/>
      <c r="E55" s="220"/>
      <c r="F55" s="220"/>
      <c r="G55" s="220"/>
      <c r="H55" s="220"/>
      <c r="I55" s="220"/>
      <c r="J55" s="220"/>
      <c r="K55" s="220"/>
      <c r="L55" s="675"/>
      <c r="M55" s="675"/>
      <c r="N55" s="583"/>
      <c r="O55" s="584"/>
      <c r="Q55" s="220"/>
      <c r="R55" s="565"/>
      <c r="S55" s="220"/>
    </row>
    <row r="56" spans="1:19" s="564" customFormat="1">
      <c r="A56" s="713"/>
      <c r="B56" s="220"/>
      <c r="C56" s="220"/>
      <c r="D56" s="220"/>
      <c r="E56" s="220"/>
      <c r="F56" s="220"/>
      <c r="G56" s="220"/>
      <c r="H56" s="220"/>
      <c r="I56" s="220"/>
      <c r="J56" s="220"/>
      <c r="K56" s="220"/>
      <c r="L56" s="675"/>
      <c r="M56" s="675"/>
      <c r="N56" s="583"/>
      <c r="O56" s="584"/>
      <c r="Q56" s="220"/>
      <c r="R56" s="565"/>
      <c r="S56" s="220"/>
    </row>
    <row r="57" spans="1:19" s="564" customFormat="1">
      <c r="A57" s="713"/>
      <c r="B57" s="220"/>
      <c r="C57" s="220"/>
      <c r="D57" s="220"/>
      <c r="E57" s="220"/>
      <c r="F57" s="220"/>
      <c r="G57" s="220"/>
      <c r="H57" s="220"/>
      <c r="I57" s="220"/>
      <c r="J57" s="220"/>
      <c r="K57" s="220"/>
      <c r="L57" s="675"/>
      <c r="M57" s="675"/>
      <c r="N57" s="583"/>
      <c r="O57" s="584"/>
      <c r="Q57" s="220"/>
      <c r="R57" s="565"/>
      <c r="S57" s="220"/>
    </row>
    <row r="58" spans="1:19" s="564" customFormat="1">
      <c r="A58" s="713"/>
      <c r="B58" s="220"/>
      <c r="C58" s="220"/>
      <c r="D58" s="220"/>
      <c r="E58" s="220"/>
      <c r="F58" s="220"/>
      <c r="G58" s="220"/>
      <c r="H58" s="220"/>
      <c r="I58" s="220"/>
      <c r="J58" s="220"/>
      <c r="K58" s="220"/>
      <c r="L58" s="675"/>
      <c r="M58" s="675"/>
      <c r="N58" s="583"/>
      <c r="O58" s="584"/>
      <c r="Q58" s="220"/>
      <c r="R58" s="565"/>
      <c r="S58" s="220"/>
    </row>
    <row r="59" spans="1:19" s="564" customFormat="1">
      <c r="A59" s="713"/>
      <c r="B59" s="220"/>
      <c r="C59" s="220"/>
      <c r="D59" s="220"/>
      <c r="E59" s="220"/>
      <c r="F59" s="220"/>
      <c r="G59" s="220"/>
      <c r="H59" s="220"/>
      <c r="I59" s="220"/>
      <c r="J59" s="220"/>
      <c r="K59" s="220"/>
      <c r="L59" s="675"/>
      <c r="M59" s="675"/>
      <c r="N59" s="583"/>
      <c r="O59" s="584"/>
      <c r="Q59" s="220"/>
      <c r="R59" s="565"/>
      <c r="S59" s="220"/>
    </row>
    <row r="60" spans="1:19" s="564" customFormat="1">
      <c r="A60" s="713"/>
      <c r="B60" s="220"/>
      <c r="C60" s="220"/>
      <c r="D60" s="220"/>
      <c r="E60" s="220"/>
      <c r="F60" s="220"/>
      <c r="G60" s="220"/>
      <c r="H60" s="220"/>
      <c r="I60" s="220"/>
      <c r="J60" s="220"/>
      <c r="K60" s="220"/>
      <c r="L60" s="675"/>
      <c r="M60" s="675"/>
      <c r="N60" s="583"/>
      <c r="O60" s="584"/>
      <c r="Q60" s="220"/>
      <c r="R60" s="565"/>
      <c r="S60" s="220"/>
    </row>
    <row r="61" spans="1:19" s="564" customFormat="1">
      <c r="A61" s="713"/>
      <c r="B61" s="220"/>
      <c r="C61" s="220"/>
      <c r="D61" s="220"/>
      <c r="E61" s="220"/>
      <c r="F61" s="220"/>
      <c r="G61" s="220"/>
      <c r="H61" s="220"/>
      <c r="I61" s="220"/>
      <c r="J61" s="220"/>
      <c r="K61" s="220"/>
      <c r="L61" s="675"/>
      <c r="M61" s="675"/>
      <c r="N61" s="583"/>
      <c r="O61" s="584"/>
      <c r="Q61" s="220"/>
      <c r="R61" s="565"/>
      <c r="S61" s="220"/>
    </row>
    <row r="62" spans="1:19" s="564" customFormat="1">
      <c r="A62" s="713"/>
      <c r="B62" s="220"/>
      <c r="C62" s="220"/>
      <c r="D62" s="220"/>
      <c r="E62" s="220"/>
      <c r="F62" s="220"/>
      <c r="G62" s="220"/>
      <c r="H62" s="220"/>
      <c r="I62" s="220"/>
      <c r="J62" s="220"/>
      <c r="K62" s="220"/>
      <c r="L62" s="675"/>
      <c r="M62" s="675"/>
      <c r="N62" s="583"/>
      <c r="O62" s="584"/>
      <c r="Q62" s="220"/>
      <c r="R62" s="565"/>
      <c r="S62" s="220"/>
    </row>
    <row r="63" spans="1:19" s="564" customFormat="1">
      <c r="A63" s="713"/>
      <c r="B63" s="220"/>
      <c r="C63" s="220"/>
      <c r="D63" s="220"/>
      <c r="E63" s="220"/>
      <c r="F63" s="220"/>
      <c r="G63" s="220"/>
      <c r="H63" s="220"/>
      <c r="I63" s="220"/>
      <c r="J63" s="220"/>
      <c r="K63" s="220"/>
      <c r="L63" s="675"/>
      <c r="M63" s="675"/>
      <c r="N63" s="583"/>
      <c r="O63" s="584"/>
      <c r="Q63" s="220"/>
      <c r="R63" s="565"/>
      <c r="S63" s="220"/>
    </row>
    <row r="64" spans="1:19" s="564" customFormat="1">
      <c r="A64" s="713"/>
      <c r="B64" s="220"/>
      <c r="C64" s="220"/>
      <c r="D64" s="220"/>
      <c r="E64" s="220"/>
      <c r="F64" s="220"/>
      <c r="G64" s="220"/>
      <c r="H64" s="220"/>
      <c r="I64" s="220"/>
      <c r="J64" s="220"/>
      <c r="K64" s="220"/>
      <c r="L64" s="675"/>
      <c r="M64" s="675"/>
      <c r="N64" s="583"/>
      <c r="O64" s="584"/>
      <c r="Q64" s="220"/>
      <c r="R64" s="565"/>
      <c r="S64" s="220"/>
    </row>
    <row r="65" spans="1:19" s="564" customFormat="1">
      <c r="A65" s="713"/>
      <c r="B65" s="220"/>
      <c r="C65" s="220"/>
      <c r="D65" s="220"/>
      <c r="E65" s="220"/>
      <c r="F65" s="220"/>
      <c r="G65" s="220"/>
      <c r="H65" s="220"/>
      <c r="I65" s="220"/>
      <c r="J65" s="220"/>
      <c r="K65" s="220"/>
      <c r="L65" s="675"/>
      <c r="M65" s="675"/>
      <c r="N65" s="583"/>
      <c r="O65" s="584"/>
      <c r="Q65" s="220"/>
      <c r="R65" s="565"/>
      <c r="S65" s="220"/>
    </row>
  </sheetData>
  <mergeCells count="30">
    <mergeCell ref="P4:AB4"/>
    <mergeCell ref="A5:M5"/>
    <mergeCell ref="K6:K7"/>
    <mergeCell ref="L6:M6"/>
    <mergeCell ref="A1:M1"/>
    <mergeCell ref="A2:M2"/>
    <mergeCell ref="A3:M3"/>
    <mergeCell ref="A4:M4"/>
    <mergeCell ref="A20:C20"/>
    <mergeCell ref="A6:C7"/>
    <mergeCell ref="D6:H6"/>
    <mergeCell ref="I6:I7"/>
    <mergeCell ref="J6:J7"/>
    <mergeCell ref="A8:M8"/>
    <mergeCell ref="A9:C12"/>
    <mergeCell ref="A13:C15"/>
    <mergeCell ref="A16:M16"/>
    <mergeCell ref="A17:C18"/>
    <mergeCell ref="A47:H47"/>
    <mergeCell ref="A21:C21"/>
    <mergeCell ref="A23:C25"/>
    <mergeCell ref="A26:M26"/>
    <mergeCell ref="A27:C29"/>
    <mergeCell ref="A30:M30"/>
    <mergeCell ref="A31:C38"/>
    <mergeCell ref="A44:H44"/>
    <mergeCell ref="L44:M44"/>
    <mergeCell ref="A45:H45"/>
    <mergeCell ref="L45:M45"/>
    <mergeCell ref="A46:H46"/>
  </mergeCells>
  <printOptions horizontalCentered="1"/>
  <pageMargins left="0.56000000000000005" right="0.56000000000000005" top="0.24" bottom="0.17" header="0.17" footer="0.17"/>
  <pageSetup paperSize="9" scale="57" orientation="landscape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26"/>
  <sheetViews>
    <sheetView showGridLines="0" view="pageBreakPreview" topLeftCell="B1" zoomScale="80" zoomScaleNormal="60" zoomScaleSheetLayoutView="80" workbookViewId="0">
      <selection activeCell="H32" sqref="H32:J36"/>
    </sheetView>
  </sheetViews>
  <sheetFormatPr defaultColWidth="12.7109375" defaultRowHeight="15.75" outlineLevelCol="1"/>
  <cols>
    <col min="1" max="1" width="13.5703125" style="279" hidden="1" customWidth="1"/>
    <col min="2" max="2" width="97.5703125" style="299" customWidth="1"/>
    <col min="3" max="3" width="14.7109375" style="302" customWidth="1" outlineLevel="1"/>
    <col min="4" max="4" width="16.7109375" style="303" customWidth="1" outlineLevel="1"/>
    <col min="5" max="5" width="16.7109375" style="304" customWidth="1"/>
    <col min="6" max="6" width="16.7109375" style="301" customWidth="1"/>
    <col min="7" max="7" width="20.28515625" style="304" customWidth="1"/>
    <col min="8" max="8" width="12.42578125" style="802" customWidth="1"/>
    <col min="9" max="256" width="12.7109375" style="285"/>
    <col min="257" max="257" width="0" style="285" hidden="1" customWidth="1"/>
    <col min="258" max="258" width="97.5703125" style="285" customWidth="1"/>
    <col min="259" max="259" width="14.7109375" style="285" customWidth="1"/>
    <col min="260" max="262" width="16.7109375" style="285" customWidth="1"/>
    <col min="263" max="263" width="20.28515625" style="285" customWidth="1"/>
    <col min="264" max="512" width="12.7109375" style="285"/>
    <col min="513" max="513" width="0" style="285" hidden="1" customWidth="1"/>
    <col min="514" max="514" width="97.5703125" style="285" customWidth="1"/>
    <col min="515" max="515" width="14.7109375" style="285" customWidth="1"/>
    <col min="516" max="518" width="16.7109375" style="285" customWidth="1"/>
    <col min="519" max="519" width="20.28515625" style="285" customWidth="1"/>
    <col min="520" max="768" width="12.7109375" style="285"/>
    <col min="769" max="769" width="0" style="285" hidden="1" customWidth="1"/>
    <col min="770" max="770" width="97.5703125" style="285" customWidth="1"/>
    <col min="771" max="771" width="14.7109375" style="285" customWidth="1"/>
    <col min="772" max="774" width="16.7109375" style="285" customWidth="1"/>
    <col min="775" max="775" width="20.28515625" style="285" customWidth="1"/>
    <col min="776" max="1024" width="12.7109375" style="285"/>
    <col min="1025" max="1025" width="0" style="285" hidden="1" customWidth="1"/>
    <col min="1026" max="1026" width="97.5703125" style="285" customWidth="1"/>
    <col min="1027" max="1027" width="14.7109375" style="285" customWidth="1"/>
    <col min="1028" max="1030" width="16.7109375" style="285" customWidth="1"/>
    <col min="1031" max="1031" width="20.28515625" style="285" customWidth="1"/>
    <col min="1032" max="1280" width="12.7109375" style="285"/>
    <col min="1281" max="1281" width="0" style="285" hidden="1" customWidth="1"/>
    <col min="1282" max="1282" width="97.5703125" style="285" customWidth="1"/>
    <col min="1283" max="1283" width="14.7109375" style="285" customWidth="1"/>
    <col min="1284" max="1286" width="16.7109375" style="285" customWidth="1"/>
    <col min="1287" max="1287" width="20.28515625" style="285" customWidth="1"/>
    <col min="1288" max="1536" width="12.7109375" style="285"/>
    <col min="1537" max="1537" width="0" style="285" hidden="1" customWidth="1"/>
    <col min="1538" max="1538" width="97.5703125" style="285" customWidth="1"/>
    <col min="1539" max="1539" width="14.7109375" style="285" customWidth="1"/>
    <col min="1540" max="1542" width="16.7109375" style="285" customWidth="1"/>
    <col min="1543" max="1543" width="20.28515625" style="285" customWidth="1"/>
    <col min="1544" max="1792" width="12.7109375" style="285"/>
    <col min="1793" max="1793" width="0" style="285" hidden="1" customWidth="1"/>
    <col min="1794" max="1794" width="97.5703125" style="285" customWidth="1"/>
    <col min="1795" max="1795" width="14.7109375" style="285" customWidth="1"/>
    <col min="1796" max="1798" width="16.7109375" style="285" customWidth="1"/>
    <col min="1799" max="1799" width="20.28515625" style="285" customWidth="1"/>
    <col min="1800" max="2048" width="12.7109375" style="285"/>
    <col min="2049" max="2049" width="0" style="285" hidden="1" customWidth="1"/>
    <col min="2050" max="2050" width="97.5703125" style="285" customWidth="1"/>
    <col min="2051" max="2051" width="14.7109375" style="285" customWidth="1"/>
    <col min="2052" max="2054" width="16.7109375" style="285" customWidth="1"/>
    <col min="2055" max="2055" width="20.28515625" style="285" customWidth="1"/>
    <col min="2056" max="2304" width="12.7109375" style="285"/>
    <col min="2305" max="2305" width="0" style="285" hidden="1" customWidth="1"/>
    <col min="2306" max="2306" width="97.5703125" style="285" customWidth="1"/>
    <col min="2307" max="2307" width="14.7109375" style="285" customWidth="1"/>
    <col min="2308" max="2310" width="16.7109375" style="285" customWidth="1"/>
    <col min="2311" max="2311" width="20.28515625" style="285" customWidth="1"/>
    <col min="2312" max="2560" width="12.7109375" style="285"/>
    <col min="2561" max="2561" width="0" style="285" hidden="1" customWidth="1"/>
    <col min="2562" max="2562" width="97.5703125" style="285" customWidth="1"/>
    <col min="2563" max="2563" width="14.7109375" style="285" customWidth="1"/>
    <col min="2564" max="2566" width="16.7109375" style="285" customWidth="1"/>
    <col min="2567" max="2567" width="20.28515625" style="285" customWidth="1"/>
    <col min="2568" max="2816" width="12.7109375" style="285"/>
    <col min="2817" max="2817" width="0" style="285" hidden="1" customWidth="1"/>
    <col min="2818" max="2818" width="97.5703125" style="285" customWidth="1"/>
    <col min="2819" max="2819" width="14.7109375" style="285" customWidth="1"/>
    <col min="2820" max="2822" width="16.7109375" style="285" customWidth="1"/>
    <col min="2823" max="2823" width="20.28515625" style="285" customWidth="1"/>
    <col min="2824" max="3072" width="12.7109375" style="285"/>
    <col min="3073" max="3073" width="0" style="285" hidden="1" customWidth="1"/>
    <col min="3074" max="3074" width="97.5703125" style="285" customWidth="1"/>
    <col min="3075" max="3075" width="14.7109375" style="285" customWidth="1"/>
    <col min="3076" max="3078" width="16.7109375" style="285" customWidth="1"/>
    <col min="3079" max="3079" width="20.28515625" style="285" customWidth="1"/>
    <col min="3080" max="3328" width="12.7109375" style="285"/>
    <col min="3329" max="3329" width="0" style="285" hidden="1" customWidth="1"/>
    <col min="3330" max="3330" width="97.5703125" style="285" customWidth="1"/>
    <col min="3331" max="3331" width="14.7109375" style="285" customWidth="1"/>
    <col min="3332" max="3334" width="16.7109375" style="285" customWidth="1"/>
    <col min="3335" max="3335" width="20.28515625" style="285" customWidth="1"/>
    <col min="3336" max="3584" width="12.7109375" style="285"/>
    <col min="3585" max="3585" width="0" style="285" hidden="1" customWidth="1"/>
    <col min="3586" max="3586" width="97.5703125" style="285" customWidth="1"/>
    <col min="3587" max="3587" width="14.7109375" style="285" customWidth="1"/>
    <col min="3588" max="3590" width="16.7109375" style="285" customWidth="1"/>
    <col min="3591" max="3591" width="20.28515625" style="285" customWidth="1"/>
    <col min="3592" max="3840" width="12.7109375" style="285"/>
    <col min="3841" max="3841" width="0" style="285" hidden="1" customWidth="1"/>
    <col min="3842" max="3842" width="97.5703125" style="285" customWidth="1"/>
    <col min="3843" max="3843" width="14.7109375" style="285" customWidth="1"/>
    <col min="3844" max="3846" width="16.7109375" style="285" customWidth="1"/>
    <col min="3847" max="3847" width="20.28515625" style="285" customWidth="1"/>
    <col min="3848" max="4096" width="12.7109375" style="285"/>
    <col min="4097" max="4097" width="0" style="285" hidden="1" customWidth="1"/>
    <col min="4098" max="4098" width="97.5703125" style="285" customWidth="1"/>
    <col min="4099" max="4099" width="14.7109375" style="285" customWidth="1"/>
    <col min="4100" max="4102" width="16.7109375" style="285" customWidth="1"/>
    <col min="4103" max="4103" width="20.28515625" style="285" customWidth="1"/>
    <col min="4104" max="4352" width="12.7109375" style="285"/>
    <col min="4353" max="4353" width="0" style="285" hidden="1" customWidth="1"/>
    <col min="4354" max="4354" width="97.5703125" style="285" customWidth="1"/>
    <col min="4355" max="4355" width="14.7109375" style="285" customWidth="1"/>
    <col min="4356" max="4358" width="16.7109375" style="285" customWidth="1"/>
    <col min="4359" max="4359" width="20.28515625" style="285" customWidth="1"/>
    <col min="4360" max="4608" width="12.7109375" style="285"/>
    <col min="4609" max="4609" width="0" style="285" hidden="1" customWidth="1"/>
    <col min="4610" max="4610" width="97.5703125" style="285" customWidth="1"/>
    <col min="4611" max="4611" width="14.7109375" style="285" customWidth="1"/>
    <col min="4612" max="4614" width="16.7109375" style="285" customWidth="1"/>
    <col min="4615" max="4615" width="20.28515625" style="285" customWidth="1"/>
    <col min="4616" max="4864" width="12.7109375" style="285"/>
    <col min="4865" max="4865" width="0" style="285" hidden="1" customWidth="1"/>
    <col min="4866" max="4866" width="97.5703125" style="285" customWidth="1"/>
    <col min="4867" max="4867" width="14.7109375" style="285" customWidth="1"/>
    <col min="4868" max="4870" width="16.7109375" style="285" customWidth="1"/>
    <col min="4871" max="4871" width="20.28515625" style="285" customWidth="1"/>
    <col min="4872" max="5120" width="12.7109375" style="285"/>
    <col min="5121" max="5121" width="0" style="285" hidden="1" customWidth="1"/>
    <col min="5122" max="5122" width="97.5703125" style="285" customWidth="1"/>
    <col min="5123" max="5123" width="14.7109375" style="285" customWidth="1"/>
    <col min="5124" max="5126" width="16.7109375" style="285" customWidth="1"/>
    <col min="5127" max="5127" width="20.28515625" style="285" customWidth="1"/>
    <col min="5128" max="5376" width="12.7109375" style="285"/>
    <col min="5377" max="5377" width="0" style="285" hidden="1" customWidth="1"/>
    <col min="5378" max="5378" width="97.5703125" style="285" customWidth="1"/>
    <col min="5379" max="5379" width="14.7109375" style="285" customWidth="1"/>
    <col min="5380" max="5382" width="16.7109375" style="285" customWidth="1"/>
    <col min="5383" max="5383" width="20.28515625" style="285" customWidth="1"/>
    <col min="5384" max="5632" width="12.7109375" style="285"/>
    <col min="5633" max="5633" width="0" style="285" hidden="1" customWidth="1"/>
    <col min="5634" max="5634" width="97.5703125" style="285" customWidth="1"/>
    <col min="5635" max="5635" width="14.7109375" style="285" customWidth="1"/>
    <col min="5636" max="5638" width="16.7109375" style="285" customWidth="1"/>
    <col min="5639" max="5639" width="20.28515625" style="285" customWidth="1"/>
    <col min="5640" max="5888" width="12.7109375" style="285"/>
    <col min="5889" max="5889" width="0" style="285" hidden="1" customWidth="1"/>
    <col min="5890" max="5890" width="97.5703125" style="285" customWidth="1"/>
    <col min="5891" max="5891" width="14.7109375" style="285" customWidth="1"/>
    <col min="5892" max="5894" width="16.7109375" style="285" customWidth="1"/>
    <col min="5895" max="5895" width="20.28515625" style="285" customWidth="1"/>
    <col min="5896" max="6144" width="12.7109375" style="285"/>
    <col min="6145" max="6145" width="0" style="285" hidden="1" customWidth="1"/>
    <col min="6146" max="6146" width="97.5703125" style="285" customWidth="1"/>
    <col min="6147" max="6147" width="14.7109375" style="285" customWidth="1"/>
    <col min="6148" max="6150" width="16.7109375" style="285" customWidth="1"/>
    <col min="6151" max="6151" width="20.28515625" style="285" customWidth="1"/>
    <col min="6152" max="6400" width="12.7109375" style="285"/>
    <col min="6401" max="6401" width="0" style="285" hidden="1" customWidth="1"/>
    <col min="6402" max="6402" width="97.5703125" style="285" customWidth="1"/>
    <col min="6403" max="6403" width="14.7109375" style="285" customWidth="1"/>
    <col min="6404" max="6406" width="16.7109375" style="285" customWidth="1"/>
    <col min="6407" max="6407" width="20.28515625" style="285" customWidth="1"/>
    <col min="6408" max="6656" width="12.7109375" style="285"/>
    <col min="6657" max="6657" width="0" style="285" hidden="1" customWidth="1"/>
    <col min="6658" max="6658" width="97.5703125" style="285" customWidth="1"/>
    <col min="6659" max="6659" width="14.7109375" style="285" customWidth="1"/>
    <col min="6660" max="6662" width="16.7109375" style="285" customWidth="1"/>
    <col min="6663" max="6663" width="20.28515625" style="285" customWidth="1"/>
    <col min="6664" max="6912" width="12.7109375" style="285"/>
    <col min="6913" max="6913" width="0" style="285" hidden="1" customWidth="1"/>
    <col min="6914" max="6914" width="97.5703125" style="285" customWidth="1"/>
    <col min="6915" max="6915" width="14.7109375" style="285" customWidth="1"/>
    <col min="6916" max="6918" width="16.7109375" style="285" customWidth="1"/>
    <col min="6919" max="6919" width="20.28515625" style="285" customWidth="1"/>
    <col min="6920" max="7168" width="12.7109375" style="285"/>
    <col min="7169" max="7169" width="0" style="285" hidden="1" customWidth="1"/>
    <col min="7170" max="7170" width="97.5703125" style="285" customWidth="1"/>
    <col min="7171" max="7171" width="14.7109375" style="285" customWidth="1"/>
    <col min="7172" max="7174" width="16.7109375" style="285" customWidth="1"/>
    <col min="7175" max="7175" width="20.28515625" style="285" customWidth="1"/>
    <col min="7176" max="7424" width="12.7109375" style="285"/>
    <col min="7425" max="7425" width="0" style="285" hidden="1" customWidth="1"/>
    <col min="7426" max="7426" width="97.5703125" style="285" customWidth="1"/>
    <col min="7427" max="7427" width="14.7109375" style="285" customWidth="1"/>
    <col min="7428" max="7430" width="16.7109375" style="285" customWidth="1"/>
    <col min="7431" max="7431" width="20.28515625" style="285" customWidth="1"/>
    <col min="7432" max="7680" width="12.7109375" style="285"/>
    <col min="7681" max="7681" width="0" style="285" hidden="1" customWidth="1"/>
    <col min="7682" max="7682" width="97.5703125" style="285" customWidth="1"/>
    <col min="7683" max="7683" width="14.7109375" style="285" customWidth="1"/>
    <col min="7684" max="7686" width="16.7109375" style="285" customWidth="1"/>
    <col min="7687" max="7687" width="20.28515625" style="285" customWidth="1"/>
    <col min="7688" max="7936" width="12.7109375" style="285"/>
    <col min="7937" max="7937" width="0" style="285" hidden="1" customWidth="1"/>
    <col min="7938" max="7938" width="97.5703125" style="285" customWidth="1"/>
    <col min="7939" max="7939" width="14.7109375" style="285" customWidth="1"/>
    <col min="7940" max="7942" width="16.7109375" style="285" customWidth="1"/>
    <col min="7943" max="7943" width="20.28515625" style="285" customWidth="1"/>
    <col min="7944" max="8192" width="12.7109375" style="285"/>
    <col min="8193" max="8193" width="0" style="285" hidden="1" customWidth="1"/>
    <col min="8194" max="8194" width="97.5703125" style="285" customWidth="1"/>
    <col min="8195" max="8195" width="14.7109375" style="285" customWidth="1"/>
    <col min="8196" max="8198" width="16.7109375" style="285" customWidth="1"/>
    <col min="8199" max="8199" width="20.28515625" style="285" customWidth="1"/>
    <col min="8200" max="8448" width="12.7109375" style="285"/>
    <col min="8449" max="8449" width="0" style="285" hidden="1" customWidth="1"/>
    <col min="8450" max="8450" width="97.5703125" style="285" customWidth="1"/>
    <col min="8451" max="8451" width="14.7109375" style="285" customWidth="1"/>
    <col min="8452" max="8454" width="16.7109375" style="285" customWidth="1"/>
    <col min="8455" max="8455" width="20.28515625" style="285" customWidth="1"/>
    <col min="8456" max="8704" width="12.7109375" style="285"/>
    <col min="8705" max="8705" width="0" style="285" hidden="1" customWidth="1"/>
    <col min="8706" max="8706" width="97.5703125" style="285" customWidth="1"/>
    <col min="8707" max="8707" width="14.7109375" style="285" customWidth="1"/>
    <col min="8708" max="8710" width="16.7109375" style="285" customWidth="1"/>
    <col min="8711" max="8711" width="20.28515625" style="285" customWidth="1"/>
    <col min="8712" max="8960" width="12.7109375" style="285"/>
    <col min="8961" max="8961" width="0" style="285" hidden="1" customWidth="1"/>
    <col min="8962" max="8962" width="97.5703125" style="285" customWidth="1"/>
    <col min="8963" max="8963" width="14.7109375" style="285" customWidth="1"/>
    <col min="8964" max="8966" width="16.7109375" style="285" customWidth="1"/>
    <col min="8967" max="8967" width="20.28515625" style="285" customWidth="1"/>
    <col min="8968" max="9216" width="12.7109375" style="285"/>
    <col min="9217" max="9217" width="0" style="285" hidden="1" customWidth="1"/>
    <col min="9218" max="9218" width="97.5703125" style="285" customWidth="1"/>
    <col min="9219" max="9219" width="14.7109375" style="285" customWidth="1"/>
    <col min="9220" max="9222" width="16.7109375" style="285" customWidth="1"/>
    <col min="9223" max="9223" width="20.28515625" style="285" customWidth="1"/>
    <col min="9224" max="9472" width="12.7109375" style="285"/>
    <col min="9473" max="9473" width="0" style="285" hidden="1" customWidth="1"/>
    <col min="9474" max="9474" width="97.5703125" style="285" customWidth="1"/>
    <col min="9475" max="9475" width="14.7109375" style="285" customWidth="1"/>
    <col min="9476" max="9478" width="16.7109375" style="285" customWidth="1"/>
    <col min="9479" max="9479" width="20.28515625" style="285" customWidth="1"/>
    <col min="9480" max="9728" width="12.7109375" style="285"/>
    <col min="9729" max="9729" width="0" style="285" hidden="1" customWidth="1"/>
    <col min="9730" max="9730" width="97.5703125" style="285" customWidth="1"/>
    <col min="9731" max="9731" width="14.7109375" style="285" customWidth="1"/>
    <col min="9732" max="9734" width="16.7109375" style="285" customWidth="1"/>
    <col min="9735" max="9735" width="20.28515625" style="285" customWidth="1"/>
    <col min="9736" max="9984" width="12.7109375" style="285"/>
    <col min="9985" max="9985" width="0" style="285" hidden="1" customWidth="1"/>
    <col min="9986" max="9986" width="97.5703125" style="285" customWidth="1"/>
    <col min="9987" max="9987" width="14.7109375" style="285" customWidth="1"/>
    <col min="9988" max="9990" width="16.7109375" style="285" customWidth="1"/>
    <col min="9991" max="9991" width="20.28515625" style="285" customWidth="1"/>
    <col min="9992" max="10240" width="12.7109375" style="285"/>
    <col min="10241" max="10241" width="0" style="285" hidden="1" customWidth="1"/>
    <col min="10242" max="10242" width="97.5703125" style="285" customWidth="1"/>
    <col min="10243" max="10243" width="14.7109375" style="285" customWidth="1"/>
    <col min="10244" max="10246" width="16.7109375" style="285" customWidth="1"/>
    <col min="10247" max="10247" width="20.28515625" style="285" customWidth="1"/>
    <col min="10248" max="10496" width="12.7109375" style="285"/>
    <col min="10497" max="10497" width="0" style="285" hidden="1" customWidth="1"/>
    <col min="10498" max="10498" width="97.5703125" style="285" customWidth="1"/>
    <col min="10499" max="10499" width="14.7109375" style="285" customWidth="1"/>
    <col min="10500" max="10502" width="16.7109375" style="285" customWidth="1"/>
    <col min="10503" max="10503" width="20.28515625" style="285" customWidth="1"/>
    <col min="10504" max="10752" width="12.7109375" style="285"/>
    <col min="10753" max="10753" width="0" style="285" hidden="1" customWidth="1"/>
    <col min="10754" max="10754" width="97.5703125" style="285" customWidth="1"/>
    <col min="10755" max="10755" width="14.7109375" style="285" customWidth="1"/>
    <col min="10756" max="10758" width="16.7109375" style="285" customWidth="1"/>
    <col min="10759" max="10759" width="20.28515625" style="285" customWidth="1"/>
    <col min="10760" max="11008" width="12.7109375" style="285"/>
    <col min="11009" max="11009" width="0" style="285" hidden="1" customWidth="1"/>
    <col min="11010" max="11010" width="97.5703125" style="285" customWidth="1"/>
    <col min="11011" max="11011" width="14.7109375" style="285" customWidth="1"/>
    <col min="11012" max="11014" width="16.7109375" style="285" customWidth="1"/>
    <col min="11015" max="11015" width="20.28515625" style="285" customWidth="1"/>
    <col min="11016" max="11264" width="12.7109375" style="285"/>
    <col min="11265" max="11265" width="0" style="285" hidden="1" customWidth="1"/>
    <col min="11266" max="11266" width="97.5703125" style="285" customWidth="1"/>
    <col min="11267" max="11267" width="14.7109375" style="285" customWidth="1"/>
    <col min="11268" max="11270" width="16.7109375" style="285" customWidth="1"/>
    <col min="11271" max="11271" width="20.28515625" style="285" customWidth="1"/>
    <col min="11272" max="11520" width="12.7109375" style="285"/>
    <col min="11521" max="11521" width="0" style="285" hidden="1" customWidth="1"/>
    <col min="11522" max="11522" width="97.5703125" style="285" customWidth="1"/>
    <col min="11523" max="11523" width="14.7109375" style="285" customWidth="1"/>
    <col min="11524" max="11526" width="16.7109375" style="285" customWidth="1"/>
    <col min="11527" max="11527" width="20.28515625" style="285" customWidth="1"/>
    <col min="11528" max="11776" width="12.7109375" style="285"/>
    <col min="11777" max="11777" width="0" style="285" hidden="1" customWidth="1"/>
    <col min="11778" max="11778" width="97.5703125" style="285" customWidth="1"/>
    <col min="11779" max="11779" width="14.7109375" style="285" customWidth="1"/>
    <col min="11780" max="11782" width="16.7109375" style="285" customWidth="1"/>
    <col min="11783" max="11783" width="20.28515625" style="285" customWidth="1"/>
    <col min="11784" max="12032" width="12.7109375" style="285"/>
    <col min="12033" max="12033" width="0" style="285" hidden="1" customWidth="1"/>
    <col min="12034" max="12034" width="97.5703125" style="285" customWidth="1"/>
    <col min="12035" max="12035" width="14.7109375" style="285" customWidth="1"/>
    <col min="12036" max="12038" width="16.7109375" style="285" customWidth="1"/>
    <col min="12039" max="12039" width="20.28515625" style="285" customWidth="1"/>
    <col min="12040" max="12288" width="12.7109375" style="285"/>
    <col min="12289" max="12289" width="0" style="285" hidden="1" customWidth="1"/>
    <col min="12290" max="12290" width="97.5703125" style="285" customWidth="1"/>
    <col min="12291" max="12291" width="14.7109375" style="285" customWidth="1"/>
    <col min="12292" max="12294" width="16.7109375" style="285" customWidth="1"/>
    <col min="12295" max="12295" width="20.28515625" style="285" customWidth="1"/>
    <col min="12296" max="12544" width="12.7109375" style="285"/>
    <col min="12545" max="12545" width="0" style="285" hidden="1" customWidth="1"/>
    <col min="12546" max="12546" width="97.5703125" style="285" customWidth="1"/>
    <col min="12547" max="12547" width="14.7109375" style="285" customWidth="1"/>
    <col min="12548" max="12550" width="16.7109375" style="285" customWidth="1"/>
    <col min="12551" max="12551" width="20.28515625" style="285" customWidth="1"/>
    <col min="12552" max="12800" width="12.7109375" style="285"/>
    <col min="12801" max="12801" width="0" style="285" hidden="1" customWidth="1"/>
    <col min="12802" max="12802" width="97.5703125" style="285" customWidth="1"/>
    <col min="12803" max="12803" width="14.7109375" style="285" customWidth="1"/>
    <col min="12804" max="12806" width="16.7109375" style="285" customWidth="1"/>
    <col min="12807" max="12807" width="20.28515625" style="285" customWidth="1"/>
    <col min="12808" max="13056" width="12.7109375" style="285"/>
    <col min="13057" max="13057" width="0" style="285" hidden="1" customWidth="1"/>
    <col min="13058" max="13058" width="97.5703125" style="285" customWidth="1"/>
    <col min="13059" max="13059" width="14.7109375" style="285" customWidth="1"/>
    <col min="13060" max="13062" width="16.7109375" style="285" customWidth="1"/>
    <col min="13063" max="13063" width="20.28515625" style="285" customWidth="1"/>
    <col min="13064" max="13312" width="12.7109375" style="285"/>
    <col min="13313" max="13313" width="0" style="285" hidden="1" customWidth="1"/>
    <col min="13314" max="13314" width="97.5703125" style="285" customWidth="1"/>
    <col min="13315" max="13315" width="14.7109375" style="285" customWidth="1"/>
    <col min="13316" max="13318" width="16.7109375" style="285" customWidth="1"/>
    <col min="13319" max="13319" width="20.28515625" style="285" customWidth="1"/>
    <col min="13320" max="13568" width="12.7109375" style="285"/>
    <col min="13569" max="13569" width="0" style="285" hidden="1" customWidth="1"/>
    <col min="13570" max="13570" width="97.5703125" style="285" customWidth="1"/>
    <col min="13571" max="13571" width="14.7109375" style="285" customWidth="1"/>
    <col min="13572" max="13574" width="16.7109375" style="285" customWidth="1"/>
    <col min="13575" max="13575" width="20.28515625" style="285" customWidth="1"/>
    <col min="13576" max="13824" width="12.7109375" style="285"/>
    <col min="13825" max="13825" width="0" style="285" hidden="1" customWidth="1"/>
    <col min="13826" max="13826" width="97.5703125" style="285" customWidth="1"/>
    <col min="13827" max="13827" width="14.7109375" style="285" customWidth="1"/>
    <col min="13828" max="13830" width="16.7109375" style="285" customWidth="1"/>
    <col min="13831" max="13831" width="20.28515625" style="285" customWidth="1"/>
    <col min="13832" max="14080" width="12.7109375" style="285"/>
    <col min="14081" max="14081" width="0" style="285" hidden="1" customWidth="1"/>
    <col min="14082" max="14082" width="97.5703125" style="285" customWidth="1"/>
    <col min="14083" max="14083" width="14.7109375" style="285" customWidth="1"/>
    <col min="14084" max="14086" width="16.7109375" style="285" customWidth="1"/>
    <col min="14087" max="14087" width="20.28515625" style="285" customWidth="1"/>
    <col min="14088" max="14336" width="12.7109375" style="285"/>
    <col min="14337" max="14337" width="0" style="285" hidden="1" customWidth="1"/>
    <col min="14338" max="14338" width="97.5703125" style="285" customWidth="1"/>
    <col min="14339" max="14339" width="14.7109375" style="285" customWidth="1"/>
    <col min="14340" max="14342" width="16.7109375" style="285" customWidth="1"/>
    <col min="14343" max="14343" width="20.28515625" style="285" customWidth="1"/>
    <col min="14344" max="14592" width="12.7109375" style="285"/>
    <col min="14593" max="14593" width="0" style="285" hidden="1" customWidth="1"/>
    <col min="14594" max="14594" width="97.5703125" style="285" customWidth="1"/>
    <col min="14595" max="14595" width="14.7109375" style="285" customWidth="1"/>
    <col min="14596" max="14598" width="16.7109375" style="285" customWidth="1"/>
    <col min="14599" max="14599" width="20.28515625" style="285" customWidth="1"/>
    <col min="14600" max="14848" width="12.7109375" style="285"/>
    <col min="14849" max="14849" width="0" style="285" hidden="1" customWidth="1"/>
    <col min="14850" max="14850" width="97.5703125" style="285" customWidth="1"/>
    <col min="14851" max="14851" width="14.7109375" style="285" customWidth="1"/>
    <col min="14852" max="14854" width="16.7109375" style="285" customWidth="1"/>
    <col min="14855" max="14855" width="20.28515625" style="285" customWidth="1"/>
    <col min="14856" max="15104" width="12.7109375" style="285"/>
    <col min="15105" max="15105" width="0" style="285" hidden="1" customWidth="1"/>
    <col min="15106" max="15106" width="97.5703125" style="285" customWidth="1"/>
    <col min="15107" max="15107" width="14.7109375" style="285" customWidth="1"/>
    <col min="15108" max="15110" width="16.7109375" style="285" customWidth="1"/>
    <col min="15111" max="15111" width="20.28515625" style="285" customWidth="1"/>
    <col min="15112" max="15360" width="12.7109375" style="285"/>
    <col min="15361" max="15361" width="0" style="285" hidden="1" customWidth="1"/>
    <col min="15362" max="15362" width="97.5703125" style="285" customWidth="1"/>
    <col min="15363" max="15363" width="14.7109375" style="285" customWidth="1"/>
    <col min="15364" max="15366" width="16.7109375" style="285" customWidth="1"/>
    <col min="15367" max="15367" width="20.28515625" style="285" customWidth="1"/>
    <col min="15368" max="15616" width="12.7109375" style="285"/>
    <col min="15617" max="15617" width="0" style="285" hidden="1" customWidth="1"/>
    <col min="15618" max="15618" width="97.5703125" style="285" customWidth="1"/>
    <col min="15619" max="15619" width="14.7109375" style="285" customWidth="1"/>
    <col min="15620" max="15622" width="16.7109375" style="285" customWidth="1"/>
    <col min="15623" max="15623" width="20.28515625" style="285" customWidth="1"/>
    <col min="15624" max="15872" width="12.7109375" style="285"/>
    <col min="15873" max="15873" width="0" style="285" hidden="1" customWidth="1"/>
    <col min="15874" max="15874" width="97.5703125" style="285" customWidth="1"/>
    <col min="15875" max="15875" width="14.7109375" style="285" customWidth="1"/>
    <col min="15876" max="15878" width="16.7109375" style="285" customWidth="1"/>
    <col min="15879" max="15879" width="20.28515625" style="285" customWidth="1"/>
    <col min="15880" max="16128" width="12.7109375" style="285"/>
    <col min="16129" max="16129" width="0" style="285" hidden="1" customWidth="1"/>
    <col min="16130" max="16130" width="97.5703125" style="285" customWidth="1"/>
    <col min="16131" max="16131" width="14.7109375" style="285" customWidth="1"/>
    <col min="16132" max="16134" width="16.7109375" style="285" customWidth="1"/>
    <col min="16135" max="16135" width="20.28515625" style="285" customWidth="1"/>
    <col min="16136" max="16384" width="12.7109375" style="285"/>
  </cols>
  <sheetData>
    <row r="1" spans="1:10" s="271" customFormat="1" ht="12" customHeight="1">
      <c r="A1" s="270"/>
      <c r="B1" s="1148"/>
      <c r="C1" s="1149"/>
      <c r="D1" s="1149"/>
      <c r="E1" s="1149"/>
      <c r="F1" s="1149"/>
      <c r="G1" s="374"/>
      <c r="H1" s="845"/>
      <c r="I1" s="116"/>
    </row>
    <row r="2" spans="1:10" s="271" customFormat="1" ht="29.1" customHeight="1">
      <c r="A2" s="270"/>
      <c r="B2" s="1148" t="s">
        <v>342</v>
      </c>
      <c r="C2" s="1149"/>
      <c r="D2" s="1149"/>
      <c r="E2" s="1149"/>
      <c r="F2" s="1149"/>
      <c r="G2" s="1150"/>
      <c r="H2" s="2"/>
      <c r="I2" s="19"/>
    </row>
    <row r="3" spans="1:10" s="271" customFormat="1" ht="29.1" customHeight="1">
      <c r="A3" s="270"/>
      <c r="B3" s="1151" t="s">
        <v>343</v>
      </c>
      <c r="C3" s="1152"/>
      <c r="D3" s="1152"/>
      <c r="E3" s="1152"/>
      <c r="F3" s="1152"/>
      <c r="G3" s="1153"/>
      <c r="H3" s="2"/>
      <c r="I3" s="19"/>
    </row>
    <row r="4" spans="1:10" s="271" customFormat="1" ht="29.1" customHeight="1">
      <c r="A4" s="270"/>
      <c r="B4" s="1154" t="s">
        <v>513</v>
      </c>
      <c r="C4" s="1155"/>
      <c r="D4" s="1155"/>
      <c r="E4" s="1155"/>
      <c r="F4" s="1155"/>
      <c r="G4" s="1156"/>
      <c r="H4" s="2"/>
      <c r="I4" s="19"/>
    </row>
    <row r="5" spans="1:10" s="276" customFormat="1" ht="21.75" customHeight="1">
      <c r="A5" s="298"/>
      <c r="B5" s="1159" t="s">
        <v>366</v>
      </c>
      <c r="C5" s="1159"/>
      <c r="D5" s="1159"/>
      <c r="E5" s="1159"/>
      <c r="F5" s="1159"/>
      <c r="G5" s="1159"/>
      <c r="H5" s="2"/>
      <c r="I5" s="19"/>
    </row>
    <row r="6" spans="1:10" s="276" customFormat="1" ht="21.75" customHeight="1">
      <c r="A6" s="298"/>
      <c r="B6" s="1159"/>
      <c r="C6" s="1159"/>
      <c r="D6" s="1159"/>
      <c r="E6" s="1159"/>
      <c r="F6" s="1159"/>
      <c r="G6" s="1159"/>
      <c r="H6" s="2"/>
      <c r="I6" s="2"/>
    </row>
    <row r="7" spans="1:10" s="276" customFormat="1" ht="21.75" customHeight="1">
      <c r="A7" s="298"/>
      <c r="B7" s="1159"/>
      <c r="C7" s="1159"/>
      <c r="D7" s="1159"/>
      <c r="E7" s="1159"/>
      <c r="F7" s="1159"/>
      <c r="G7" s="1159"/>
      <c r="H7" s="115"/>
      <c r="I7" s="116"/>
    </row>
    <row r="8" spans="1:10" s="271" customFormat="1" ht="29.1" customHeight="1" thickBot="1">
      <c r="A8" s="270"/>
      <c r="B8" s="417"/>
      <c r="C8" s="272"/>
      <c r="D8" s="272"/>
      <c r="E8" s="272"/>
      <c r="F8" s="272"/>
      <c r="G8" s="418"/>
      <c r="H8" s="115"/>
      <c r="I8" s="116"/>
    </row>
    <row r="9" spans="1:10" s="429" customFormat="1" ht="26.25" customHeight="1">
      <c r="A9" s="375"/>
      <c r="B9" s="1157" t="s">
        <v>2</v>
      </c>
      <c r="C9" s="777" t="s">
        <v>106</v>
      </c>
      <c r="D9" s="778" t="s">
        <v>122</v>
      </c>
      <c r="E9" s="792" t="s">
        <v>123</v>
      </c>
      <c r="F9" s="779" t="s">
        <v>124</v>
      </c>
      <c r="G9" s="798" t="s">
        <v>123</v>
      </c>
      <c r="H9" s="115"/>
      <c r="I9" s="18"/>
    </row>
    <row r="10" spans="1:10" s="429" customFormat="1" ht="45.75" customHeight="1" thickBot="1">
      <c r="A10" s="376"/>
      <c r="B10" s="1158"/>
      <c r="C10" s="780" t="s">
        <v>107</v>
      </c>
      <c r="D10" s="781" t="s">
        <v>175</v>
      </c>
      <c r="E10" s="793" t="s">
        <v>176</v>
      </c>
      <c r="F10" s="782" t="s">
        <v>177</v>
      </c>
      <c r="G10" s="799" t="s">
        <v>344</v>
      </c>
      <c r="H10" s="18"/>
      <c r="I10" s="18"/>
    </row>
    <row r="11" spans="1:10" s="274" customFormat="1" ht="21.75" customHeight="1">
      <c r="A11" s="273"/>
      <c r="B11" s="1142" t="s">
        <v>178</v>
      </c>
      <c r="C11" s="1143"/>
      <c r="D11" s="1143"/>
      <c r="E11" s="1143"/>
      <c r="F11" s="1143"/>
      <c r="G11" s="1144"/>
      <c r="H11" s="18"/>
      <c r="I11" s="18"/>
    </row>
    <row r="12" spans="1:10" s="278" customFormat="1" ht="21.75" customHeight="1">
      <c r="A12" s="275">
        <v>75586</v>
      </c>
      <c r="B12" s="773" t="s">
        <v>179</v>
      </c>
      <c r="C12" s="783" t="s">
        <v>180</v>
      </c>
      <c r="D12" s="784">
        <v>25</v>
      </c>
      <c r="E12" s="455">
        <v>18.61</v>
      </c>
      <c r="F12" s="377">
        <v>6</v>
      </c>
      <c r="G12" s="456">
        <f>E12*F12</f>
        <v>111.66</v>
      </c>
      <c r="H12" s="18"/>
      <c r="I12" s="18"/>
      <c r="J12" s="416"/>
    </row>
    <row r="13" spans="1:10" s="278" customFormat="1" ht="21.75" customHeight="1">
      <c r="A13" s="275">
        <v>40121</v>
      </c>
      <c r="B13" s="773" t="s">
        <v>181</v>
      </c>
      <c r="C13" s="783" t="s">
        <v>180</v>
      </c>
      <c r="D13" s="784">
        <v>25</v>
      </c>
      <c r="E13" s="455">
        <v>20.67</v>
      </c>
      <c r="F13" s="377">
        <v>5</v>
      </c>
      <c r="G13" s="456">
        <f t="shared" ref="G13:G77" si="0">E13*F13</f>
        <v>103.35000000000001</v>
      </c>
      <c r="H13" s="18"/>
      <c r="I13" s="18"/>
      <c r="J13" s="416"/>
    </row>
    <row r="14" spans="1:10" s="277" customFormat="1" ht="21.75" customHeight="1">
      <c r="A14" s="273"/>
      <c r="B14" s="1145" t="s">
        <v>182</v>
      </c>
      <c r="C14" s="1146"/>
      <c r="D14" s="1146"/>
      <c r="E14" s="1146"/>
      <c r="F14" s="1146"/>
      <c r="G14" s="1147"/>
      <c r="H14" s="18"/>
      <c r="I14" s="18"/>
      <c r="J14" s="416"/>
    </row>
    <row r="15" spans="1:10" s="278" customFormat="1" ht="21.75" customHeight="1">
      <c r="A15" s="275">
        <v>40112</v>
      </c>
      <c r="B15" s="773" t="s">
        <v>497</v>
      </c>
      <c r="C15" s="783" t="s">
        <v>183</v>
      </c>
      <c r="D15" s="784">
        <v>10</v>
      </c>
      <c r="E15" s="455">
        <v>169.8</v>
      </c>
      <c r="F15" s="377">
        <v>0.15</v>
      </c>
      <c r="G15" s="456">
        <f t="shared" si="0"/>
        <v>25.470000000000002</v>
      </c>
      <c r="H15" s="18"/>
      <c r="I15" s="18"/>
      <c r="J15" s="416"/>
    </row>
    <row r="16" spans="1:10" s="278" customFormat="1" ht="21.75" customHeight="1">
      <c r="A16" s="275">
        <v>117245</v>
      </c>
      <c r="B16" s="773" t="s">
        <v>184</v>
      </c>
      <c r="C16" s="783" t="s">
        <v>180</v>
      </c>
      <c r="D16" s="784">
        <v>18</v>
      </c>
      <c r="E16" s="455">
        <v>182.02</v>
      </c>
      <c r="F16" s="377">
        <v>0.25</v>
      </c>
      <c r="G16" s="456">
        <f t="shared" si="0"/>
        <v>45.505000000000003</v>
      </c>
      <c r="H16" s="18"/>
      <c r="I16" s="18"/>
      <c r="J16" s="416"/>
    </row>
    <row r="17" spans="1:10" s="278" customFormat="1" ht="21.75" customHeight="1">
      <c r="A17" s="275">
        <v>76525</v>
      </c>
      <c r="B17" s="773" t="s">
        <v>185</v>
      </c>
      <c r="C17" s="783" t="s">
        <v>180</v>
      </c>
      <c r="D17" s="784">
        <v>18</v>
      </c>
      <c r="E17" s="455">
        <v>221.11</v>
      </c>
      <c r="F17" s="377">
        <v>0.25</v>
      </c>
      <c r="G17" s="456">
        <f t="shared" si="0"/>
        <v>55.277500000000003</v>
      </c>
      <c r="H17" s="18"/>
      <c r="I17" s="18"/>
      <c r="J17" s="416"/>
    </row>
    <row r="18" spans="1:10" s="278" customFormat="1" ht="21.75" customHeight="1">
      <c r="A18" s="275">
        <v>76450</v>
      </c>
      <c r="B18" s="773" t="s">
        <v>186</v>
      </c>
      <c r="C18" s="783" t="s">
        <v>180</v>
      </c>
      <c r="D18" s="784">
        <v>18</v>
      </c>
      <c r="E18" s="455">
        <v>233.33</v>
      </c>
      <c r="F18" s="377">
        <v>0.25</v>
      </c>
      <c r="G18" s="456">
        <f t="shared" si="0"/>
        <v>58.332500000000003</v>
      </c>
      <c r="H18" s="18"/>
      <c r="I18" s="18"/>
      <c r="J18" s="416"/>
    </row>
    <row r="19" spans="1:10" s="277" customFormat="1" ht="21.75" customHeight="1">
      <c r="A19" s="273"/>
      <c r="B19" s="1135" t="s">
        <v>498</v>
      </c>
      <c r="C19" s="1136"/>
      <c r="D19" s="1136"/>
      <c r="E19" s="1136"/>
      <c r="F19" s="1136"/>
      <c r="G19" s="1137"/>
      <c r="H19" s="18"/>
      <c r="I19" s="18"/>
      <c r="J19" s="416"/>
    </row>
    <row r="20" spans="1:10" s="278" customFormat="1" ht="21.75" customHeight="1">
      <c r="A20" s="275">
        <v>68563</v>
      </c>
      <c r="B20" s="773" t="s">
        <v>187</v>
      </c>
      <c r="C20" s="783" t="s">
        <v>108</v>
      </c>
      <c r="D20" s="784">
        <v>55</v>
      </c>
      <c r="E20" s="455">
        <v>62.67</v>
      </c>
      <c r="F20" s="377">
        <v>1.1499999999999999</v>
      </c>
      <c r="G20" s="456">
        <f t="shared" si="0"/>
        <v>72.070499999999996</v>
      </c>
      <c r="H20" s="18"/>
      <c r="I20" s="18"/>
      <c r="J20" s="416"/>
    </row>
    <row r="21" spans="1:10" s="278" customFormat="1" ht="21.75" customHeight="1">
      <c r="A21" s="275">
        <v>110</v>
      </c>
      <c r="B21" s="282" t="s">
        <v>188</v>
      </c>
      <c r="C21" s="283" t="s">
        <v>108</v>
      </c>
      <c r="D21" s="284">
        <v>55</v>
      </c>
      <c r="E21" s="455">
        <v>55.99</v>
      </c>
      <c r="F21" s="377">
        <v>1.1499999999999999</v>
      </c>
      <c r="G21" s="456">
        <f t="shared" si="0"/>
        <v>64.388499999999993</v>
      </c>
      <c r="H21" s="18"/>
      <c r="I21" s="18"/>
      <c r="J21" s="416"/>
    </row>
    <row r="22" spans="1:10" s="278" customFormat="1" ht="21.75" customHeight="1">
      <c r="A22" s="275"/>
      <c r="B22" s="282" t="s">
        <v>499</v>
      </c>
      <c r="C22" s="283" t="s">
        <v>108</v>
      </c>
      <c r="D22" s="284">
        <v>50</v>
      </c>
      <c r="E22" s="455">
        <v>50.97</v>
      </c>
      <c r="F22" s="377">
        <v>1.1499999999999999</v>
      </c>
      <c r="G22" s="456">
        <f t="shared" si="0"/>
        <v>58.615499999999997</v>
      </c>
      <c r="H22" s="18"/>
      <c r="I22" s="18"/>
      <c r="J22" s="416"/>
    </row>
    <row r="23" spans="1:10" s="278" customFormat="1" ht="21.75" customHeight="1">
      <c r="A23" s="275">
        <v>69262</v>
      </c>
      <c r="B23" s="282" t="s">
        <v>189</v>
      </c>
      <c r="C23" s="283" t="s">
        <v>108</v>
      </c>
      <c r="D23" s="284">
        <v>50</v>
      </c>
      <c r="E23" s="455">
        <v>159.41999999999999</v>
      </c>
      <c r="F23" s="377">
        <v>1.02</v>
      </c>
      <c r="G23" s="456">
        <f t="shared" si="0"/>
        <v>162.60839999999999</v>
      </c>
      <c r="H23" s="18"/>
      <c r="I23" s="18"/>
      <c r="J23" s="416"/>
    </row>
    <row r="24" spans="1:10" s="278" customFormat="1" ht="21.75" customHeight="1">
      <c r="A24" s="275">
        <v>71483</v>
      </c>
      <c r="B24" s="282" t="s">
        <v>190</v>
      </c>
      <c r="C24" s="283" t="s">
        <v>108</v>
      </c>
      <c r="D24" s="284">
        <v>50</v>
      </c>
      <c r="E24" s="455">
        <v>72.56</v>
      </c>
      <c r="F24" s="377">
        <v>1.1499999999999999</v>
      </c>
      <c r="G24" s="456">
        <f t="shared" si="0"/>
        <v>83.444000000000003</v>
      </c>
      <c r="H24" s="18"/>
      <c r="I24" s="18"/>
      <c r="J24" s="416"/>
    </row>
    <row r="25" spans="1:10" s="277" customFormat="1" ht="21.75" customHeight="1">
      <c r="A25" s="273"/>
      <c r="B25" s="282" t="s">
        <v>191</v>
      </c>
      <c r="C25" s="283" t="s">
        <v>108</v>
      </c>
      <c r="D25" s="284">
        <v>50</v>
      </c>
      <c r="E25" s="455">
        <v>131.93</v>
      </c>
      <c r="F25" s="377">
        <v>1.02</v>
      </c>
      <c r="G25" s="456">
        <f t="shared" si="0"/>
        <v>134.5686</v>
      </c>
      <c r="H25" s="18"/>
      <c r="I25" s="18"/>
      <c r="J25" s="416"/>
    </row>
    <row r="26" spans="1:10" s="278" customFormat="1" ht="21.75" customHeight="1">
      <c r="A26" s="275">
        <v>114946</v>
      </c>
      <c r="B26" s="1135" t="s">
        <v>192</v>
      </c>
      <c r="C26" s="1136"/>
      <c r="D26" s="1136"/>
      <c r="E26" s="1136"/>
      <c r="F26" s="1136"/>
      <c r="G26" s="1137"/>
      <c r="H26" s="18"/>
      <c r="I26" s="18"/>
      <c r="J26" s="416"/>
    </row>
    <row r="27" spans="1:10" s="278" customFormat="1" ht="21.75" customHeight="1">
      <c r="A27" s="275">
        <v>114948</v>
      </c>
      <c r="B27" s="773" t="s">
        <v>193</v>
      </c>
      <c r="C27" s="783" t="s">
        <v>180</v>
      </c>
      <c r="D27" s="784">
        <v>25</v>
      </c>
      <c r="E27" s="455">
        <v>24.81</v>
      </c>
      <c r="F27" s="377">
        <v>2.8</v>
      </c>
      <c r="G27" s="456">
        <f t="shared" si="0"/>
        <v>69.467999999999989</v>
      </c>
      <c r="H27" s="18"/>
      <c r="I27" s="18"/>
      <c r="J27" s="416"/>
    </row>
    <row r="28" spans="1:10" s="278" customFormat="1" ht="21.75" customHeight="1">
      <c r="A28" s="275">
        <v>40119</v>
      </c>
      <c r="B28" s="773" t="s">
        <v>194</v>
      </c>
      <c r="C28" s="783" t="s">
        <v>180</v>
      </c>
      <c r="D28" s="784">
        <v>25</v>
      </c>
      <c r="E28" s="455">
        <v>24.81</v>
      </c>
      <c r="F28" s="377">
        <v>4.0999999999999996</v>
      </c>
      <c r="G28" s="456">
        <f t="shared" si="0"/>
        <v>101.72099999999999</v>
      </c>
      <c r="H28" s="18"/>
      <c r="I28" s="18"/>
      <c r="J28" s="416"/>
    </row>
    <row r="29" spans="1:10" s="278" customFormat="1" ht="21.75" customHeight="1">
      <c r="A29" s="275">
        <v>40120</v>
      </c>
      <c r="B29" s="773" t="s">
        <v>195</v>
      </c>
      <c r="C29" s="783" t="s">
        <v>180</v>
      </c>
      <c r="D29" s="784">
        <v>25</v>
      </c>
      <c r="E29" s="455">
        <v>26.88</v>
      </c>
      <c r="F29" s="377">
        <v>2.5</v>
      </c>
      <c r="G29" s="456">
        <f t="shared" si="0"/>
        <v>67.2</v>
      </c>
      <c r="H29" s="18"/>
      <c r="I29" s="18"/>
      <c r="J29" s="416"/>
    </row>
    <row r="30" spans="1:10" s="277" customFormat="1" ht="21.75" customHeight="1">
      <c r="A30" s="273"/>
      <c r="B30" s="773" t="s">
        <v>196</v>
      </c>
      <c r="C30" s="783" t="s">
        <v>180</v>
      </c>
      <c r="D30" s="784">
        <v>25</v>
      </c>
      <c r="E30" s="455">
        <v>26.88</v>
      </c>
      <c r="F30" s="377">
        <v>2.9</v>
      </c>
      <c r="G30" s="456">
        <f t="shared" si="0"/>
        <v>77.951999999999998</v>
      </c>
      <c r="H30" s="18"/>
      <c r="I30" s="18"/>
      <c r="J30" s="416"/>
    </row>
    <row r="31" spans="1:10" s="278" customFormat="1" ht="20.25" customHeight="1">
      <c r="A31" s="275">
        <v>60</v>
      </c>
      <c r="B31" s="1135" t="s">
        <v>512</v>
      </c>
      <c r="C31" s="1136"/>
      <c r="D31" s="1136"/>
      <c r="E31" s="1136"/>
      <c r="F31" s="1136"/>
      <c r="G31" s="1137"/>
      <c r="H31" s="18"/>
      <c r="I31" s="18"/>
      <c r="J31" s="416"/>
    </row>
    <row r="32" spans="1:10" s="278" customFormat="1" ht="21.75" customHeight="1">
      <c r="A32" s="275">
        <v>76445</v>
      </c>
      <c r="B32" s="282" t="s">
        <v>197</v>
      </c>
      <c r="C32" s="283" t="s">
        <v>183</v>
      </c>
      <c r="D32" s="284">
        <v>10</v>
      </c>
      <c r="E32" s="455">
        <v>393.36</v>
      </c>
      <c r="F32" s="377">
        <v>0.2</v>
      </c>
      <c r="G32" s="456">
        <f t="shared" si="0"/>
        <v>78.672000000000011</v>
      </c>
      <c r="H32" s="18"/>
      <c r="I32" s="18"/>
      <c r="J32"/>
    </row>
    <row r="33" spans="1:10" s="278" customFormat="1" ht="21.75" customHeight="1">
      <c r="A33" s="275">
        <v>76513</v>
      </c>
      <c r="B33" s="282" t="s">
        <v>198</v>
      </c>
      <c r="C33" s="283" t="s">
        <v>183</v>
      </c>
      <c r="D33" s="284">
        <v>10</v>
      </c>
      <c r="E33" s="455">
        <v>432.45</v>
      </c>
      <c r="F33" s="377">
        <v>0.2</v>
      </c>
      <c r="G33" s="456">
        <f t="shared" si="0"/>
        <v>86.490000000000009</v>
      </c>
      <c r="H33" s="18"/>
      <c r="I33" s="18"/>
      <c r="J33"/>
    </row>
    <row r="34" spans="1:10" s="278" customFormat="1" ht="21.75" customHeight="1">
      <c r="A34" s="275">
        <v>76515</v>
      </c>
      <c r="B34" s="282" t="s">
        <v>199</v>
      </c>
      <c r="C34" s="283" t="s">
        <v>183</v>
      </c>
      <c r="D34" s="284">
        <v>10</v>
      </c>
      <c r="E34" s="455">
        <v>502.08</v>
      </c>
      <c r="F34" s="377">
        <v>0.2</v>
      </c>
      <c r="G34" s="456">
        <f t="shared" si="0"/>
        <v>100.416</v>
      </c>
      <c r="H34" s="18"/>
      <c r="I34" s="18"/>
      <c r="J34"/>
    </row>
    <row r="35" spans="1:10" s="430" customFormat="1" ht="20.25">
      <c r="A35" s="273"/>
      <c r="B35" s="282" t="s">
        <v>200</v>
      </c>
      <c r="C35" s="283" t="s">
        <v>183</v>
      </c>
      <c r="D35" s="284">
        <v>10</v>
      </c>
      <c r="E35" s="455">
        <v>693.87</v>
      </c>
      <c r="F35" s="377">
        <v>0.2</v>
      </c>
      <c r="G35" s="456">
        <f t="shared" si="0"/>
        <v>138.774</v>
      </c>
      <c r="H35" s="18"/>
      <c r="I35" s="18"/>
      <c r="J35"/>
    </row>
    <row r="36" spans="1:10" s="276" customFormat="1" ht="21.75" customHeight="1">
      <c r="A36" s="275"/>
      <c r="B36" s="282" t="s">
        <v>345</v>
      </c>
      <c r="C36" s="283" t="s">
        <v>183</v>
      </c>
      <c r="D36" s="284">
        <v>10</v>
      </c>
      <c r="E36" s="455">
        <v>924.75</v>
      </c>
      <c r="F36" s="377">
        <v>0.2</v>
      </c>
      <c r="G36" s="456">
        <f t="shared" si="0"/>
        <v>184.95000000000002</v>
      </c>
      <c r="H36" s="18"/>
      <c r="I36" s="18"/>
      <c r="J36"/>
    </row>
    <row r="37" spans="1:10" s="278" customFormat="1" ht="21.75" customHeight="1">
      <c r="A37" s="275"/>
      <c r="B37" s="1135" t="s">
        <v>201</v>
      </c>
      <c r="C37" s="1136"/>
      <c r="D37" s="1136"/>
      <c r="E37" s="1136"/>
      <c r="F37" s="1136"/>
      <c r="G37" s="1137"/>
      <c r="H37" s="18"/>
      <c r="I37" s="18"/>
      <c r="J37" s="416"/>
    </row>
    <row r="38" spans="1:10" s="278" customFormat="1" ht="21.75" customHeight="1">
      <c r="A38" s="275"/>
      <c r="B38" s="773" t="s">
        <v>202</v>
      </c>
      <c r="C38" s="783" t="s">
        <v>180</v>
      </c>
      <c r="D38" s="784">
        <v>20</v>
      </c>
      <c r="E38" s="455">
        <v>172.25</v>
      </c>
      <c r="F38" s="377" t="s">
        <v>500</v>
      </c>
      <c r="G38" s="456">
        <f>E38*2.8</f>
        <v>482.29999999999995</v>
      </c>
      <c r="H38" s="18"/>
      <c r="I38" s="18"/>
      <c r="J38" s="416"/>
    </row>
    <row r="39" spans="1:10" s="278" customFormat="1" ht="21.75" customHeight="1">
      <c r="A39" s="275"/>
      <c r="B39" s="773" t="s">
        <v>203</v>
      </c>
      <c r="C39" s="783" t="s">
        <v>180</v>
      </c>
      <c r="D39" s="784">
        <v>20</v>
      </c>
      <c r="E39" s="455">
        <v>178.35</v>
      </c>
      <c r="F39" s="377" t="s">
        <v>500</v>
      </c>
      <c r="G39" s="456">
        <f>E39*2.8</f>
        <v>499.37999999999994</v>
      </c>
      <c r="H39" s="18"/>
      <c r="I39" s="18"/>
      <c r="J39" s="416"/>
    </row>
    <row r="40" spans="1:10" s="430" customFormat="1" ht="21.75" customHeight="1">
      <c r="A40" s="273"/>
      <c r="B40" s="773" t="s">
        <v>204</v>
      </c>
      <c r="C40" s="783" t="s">
        <v>180</v>
      </c>
      <c r="D40" s="784">
        <v>20</v>
      </c>
      <c r="E40" s="455">
        <v>184.46</v>
      </c>
      <c r="F40" s="377" t="s">
        <v>500</v>
      </c>
      <c r="G40" s="456">
        <f>E40*2.8</f>
        <v>516.48799999999994</v>
      </c>
      <c r="H40" s="18"/>
      <c r="I40" s="18"/>
      <c r="J40" s="416"/>
    </row>
    <row r="41" spans="1:10" s="276" customFormat="1" ht="21.75" customHeight="1">
      <c r="A41" s="280"/>
      <c r="B41" s="773" t="s">
        <v>205</v>
      </c>
      <c r="C41" s="783" t="s">
        <v>180</v>
      </c>
      <c r="D41" s="784">
        <v>20</v>
      </c>
      <c r="E41" s="455">
        <v>190.57</v>
      </c>
      <c r="F41" s="377" t="s">
        <v>500</v>
      </c>
      <c r="G41" s="456">
        <f>E41*2.8</f>
        <v>533.596</v>
      </c>
      <c r="H41" s="18"/>
      <c r="I41" s="18"/>
      <c r="J41" s="416"/>
    </row>
    <row r="42" spans="1:10" ht="21.75" customHeight="1">
      <c r="A42" s="281">
        <v>96438</v>
      </c>
      <c r="B42" s="1135" t="s">
        <v>206</v>
      </c>
      <c r="C42" s="1136"/>
      <c r="D42" s="1136"/>
      <c r="E42" s="1136"/>
      <c r="F42" s="1136"/>
      <c r="G42" s="1137"/>
      <c r="H42" s="18"/>
      <c r="I42" s="18"/>
      <c r="J42" s="416"/>
    </row>
    <row r="43" spans="1:10" s="278" customFormat="1" ht="21.75" customHeight="1">
      <c r="A43" s="279" t="s">
        <v>347</v>
      </c>
      <c r="B43" s="1135" t="s">
        <v>346</v>
      </c>
      <c r="C43" s="1136"/>
      <c r="D43" s="1136"/>
      <c r="E43" s="1136"/>
      <c r="F43" s="1136"/>
      <c r="G43" s="1137"/>
      <c r="H43" s="18"/>
      <c r="I43" s="18"/>
      <c r="J43" s="416"/>
    </row>
    <row r="44" spans="1:10" s="430" customFormat="1" ht="21.75" customHeight="1">
      <c r="A44" s="273"/>
      <c r="B44" s="282" t="s">
        <v>207</v>
      </c>
      <c r="C44" s="283" t="s">
        <v>109</v>
      </c>
      <c r="D44" s="284">
        <v>400</v>
      </c>
      <c r="E44" s="455">
        <v>3.57</v>
      </c>
      <c r="F44" s="377">
        <v>6</v>
      </c>
      <c r="G44" s="456">
        <f t="shared" si="0"/>
        <v>21.419999999999998</v>
      </c>
      <c r="H44" s="18"/>
      <c r="I44" s="18"/>
      <c r="J44" s="416"/>
    </row>
    <row r="45" spans="1:10" s="430" customFormat="1" ht="20.25">
      <c r="A45" s="273"/>
      <c r="B45" s="282" t="s">
        <v>207</v>
      </c>
      <c r="C45" s="283" t="s">
        <v>109</v>
      </c>
      <c r="D45" s="284">
        <v>100</v>
      </c>
      <c r="E45" s="455">
        <v>3.96</v>
      </c>
      <c r="F45" s="377">
        <v>6</v>
      </c>
      <c r="G45" s="456">
        <f t="shared" si="0"/>
        <v>23.759999999999998</v>
      </c>
      <c r="H45" s="18"/>
      <c r="I45" s="18"/>
      <c r="J45" s="416"/>
    </row>
    <row r="46" spans="1:10" s="430" customFormat="1" ht="35.25" customHeight="1">
      <c r="A46" s="273"/>
      <c r="B46" s="785" t="str">
        <f>'[4]сравнение расчета 2013 и 2014'!$B$123</f>
        <v xml:space="preserve">Тermoclip-стена WST-5,5 - 90, шуруп для тарельчатого элемента Тermoclip-стена 3, для толщины утеплителя 50мм </v>
      </c>
      <c r="C46" s="283" t="s">
        <v>109</v>
      </c>
      <c r="D46" s="284">
        <v>400</v>
      </c>
      <c r="E46" s="455">
        <v>10.050000000000001</v>
      </c>
      <c r="F46" s="377">
        <v>6</v>
      </c>
      <c r="G46" s="456">
        <f t="shared" si="0"/>
        <v>60.300000000000004</v>
      </c>
      <c r="H46" s="18"/>
      <c r="I46" s="18"/>
      <c r="J46" s="416"/>
    </row>
    <row r="47" spans="1:10" s="430" customFormat="1" ht="35.25" customHeight="1">
      <c r="A47" s="273"/>
      <c r="B47" s="785" t="str">
        <f>'[4]сравнение расчета 2013 и 2014'!$B$124</f>
        <v xml:space="preserve">Тermoclip-стена WST-5,5 - 110, шуруп для тарельчатого элемента Тermoclip-стена 3, для толщины утеплителя 70мм </v>
      </c>
      <c r="C47" s="283" t="s">
        <v>109</v>
      </c>
      <c r="D47" s="284">
        <v>400</v>
      </c>
      <c r="E47" s="455">
        <v>10.87</v>
      </c>
      <c r="F47" s="377">
        <v>6</v>
      </c>
      <c r="G47" s="456">
        <f t="shared" si="0"/>
        <v>65.22</v>
      </c>
      <c r="H47" s="18"/>
      <c r="I47" s="18"/>
      <c r="J47" s="416"/>
    </row>
    <row r="48" spans="1:10" s="430" customFormat="1" ht="35.25" customHeight="1">
      <c r="A48" s="273"/>
      <c r="B48" s="785" t="str">
        <f>'[4]сравнение расчета 2013 и 2014'!$B$125</f>
        <v xml:space="preserve">Тermoclip-стена WST-5,5 - 130, шуруп для тарельчатого элемента Тermoclip-стена 3, для толщины утеплителя 90мм </v>
      </c>
      <c r="C48" s="283" t="s">
        <v>109</v>
      </c>
      <c r="D48" s="284">
        <v>400</v>
      </c>
      <c r="E48" s="455">
        <v>11.37</v>
      </c>
      <c r="F48" s="377">
        <v>6</v>
      </c>
      <c r="G48" s="456">
        <f t="shared" si="0"/>
        <v>68.22</v>
      </c>
      <c r="H48" s="18"/>
      <c r="I48" s="18"/>
      <c r="J48" s="416"/>
    </row>
    <row r="49" spans="1:10" s="430" customFormat="1" ht="35.25" customHeight="1">
      <c r="A49" s="273"/>
      <c r="B49" s="785" t="str">
        <f>'[4]сравнение расчета 2013 и 2014'!$B$126</f>
        <v xml:space="preserve">Тermoclip-стена WST-5,5 - 150, шуруп для тарельчатого элемента Тermoclip-стена 3, для толщины утеплителя 110мм </v>
      </c>
      <c r="C49" s="283" t="s">
        <v>109</v>
      </c>
      <c r="D49" s="284">
        <v>400</v>
      </c>
      <c r="E49" s="455">
        <v>12.72</v>
      </c>
      <c r="F49" s="377">
        <v>6</v>
      </c>
      <c r="G49" s="456">
        <f t="shared" si="0"/>
        <v>76.320000000000007</v>
      </c>
      <c r="H49" s="18"/>
      <c r="I49" s="18"/>
      <c r="J49" s="416"/>
    </row>
    <row r="50" spans="1:10" s="430" customFormat="1" ht="35.25" customHeight="1">
      <c r="A50" s="273"/>
      <c r="B50" s="785" t="str">
        <f>'[4]сравнение расчета 2013 и 2014'!$B$127</f>
        <v xml:space="preserve">Тermoclip-стена WST-5,5 - 170, шуруп для тарельчатого элемента Тermoclip-стена 3, для толщины утеплителя 130мм </v>
      </c>
      <c r="C50" s="283" t="s">
        <v>109</v>
      </c>
      <c r="D50" s="284">
        <v>400</v>
      </c>
      <c r="E50" s="455">
        <v>14.72</v>
      </c>
      <c r="F50" s="377">
        <v>6</v>
      </c>
      <c r="G50" s="456">
        <f t="shared" si="0"/>
        <v>88.320000000000007</v>
      </c>
      <c r="H50" s="18"/>
      <c r="I50" s="18"/>
      <c r="J50" s="416"/>
    </row>
    <row r="51" spans="1:10" s="430" customFormat="1" ht="35.25" customHeight="1">
      <c r="A51" s="273"/>
      <c r="B51" s="785" t="str">
        <f>'[4]сравнение расчета 2013 и 2014'!$B$128</f>
        <v xml:space="preserve">Тermoclip-стена WST-5,5 - 190, шуруп для тарельчатого элемента Тermoclip-стена 3, для толщины утеплителя 150мм </v>
      </c>
      <c r="C51" s="283" t="s">
        <v>109</v>
      </c>
      <c r="D51" s="284">
        <v>400</v>
      </c>
      <c r="E51" s="455">
        <v>16.05</v>
      </c>
      <c r="F51" s="377">
        <v>6</v>
      </c>
      <c r="G51" s="456">
        <f t="shared" si="0"/>
        <v>96.300000000000011</v>
      </c>
      <c r="H51" s="18"/>
      <c r="I51" s="18"/>
      <c r="J51" s="416"/>
    </row>
    <row r="52" spans="1:10" s="430" customFormat="1" ht="35.25" customHeight="1">
      <c r="A52" s="273"/>
      <c r="B52" s="785" t="str">
        <f>'[4]сравнение расчета 2013 и 2014'!$B$129</f>
        <v xml:space="preserve">Тermoclip-стена WST-5,5 - 210, шуруп для тарельчатого элемента Тermoclip-стена 3, для толщины утеплителя 170мм </v>
      </c>
      <c r="C52" s="283" t="s">
        <v>109</v>
      </c>
      <c r="D52" s="284">
        <v>400</v>
      </c>
      <c r="E52" s="455">
        <v>20.73</v>
      </c>
      <c r="F52" s="377">
        <v>6</v>
      </c>
      <c r="G52" s="456">
        <f t="shared" si="0"/>
        <v>124.38</v>
      </c>
      <c r="H52" s="18"/>
      <c r="I52" s="18"/>
      <c r="J52" s="416"/>
    </row>
    <row r="53" spans="1:10" s="430" customFormat="1" ht="35.25" customHeight="1">
      <c r="A53" s="273"/>
      <c r="B53" s="785" t="str">
        <f>'[4]сравнение расчета 2013 и 2014'!$B$130</f>
        <v xml:space="preserve">Тermoclip-стена WST-5,5 - 230, шуруп для тарельчатого элемента Тermoclip-стена 3, для толщины утеплителя 190мм </v>
      </c>
      <c r="C53" s="283" t="s">
        <v>109</v>
      </c>
      <c r="D53" s="284">
        <v>400</v>
      </c>
      <c r="E53" s="455">
        <v>24.08</v>
      </c>
      <c r="F53" s="377">
        <v>6</v>
      </c>
      <c r="G53" s="456">
        <f t="shared" si="0"/>
        <v>144.47999999999999</v>
      </c>
      <c r="H53" s="18"/>
      <c r="I53" s="18"/>
      <c r="J53" s="416"/>
    </row>
    <row r="54" spans="1:10" s="430" customFormat="1" ht="35.25" customHeight="1">
      <c r="A54" s="273"/>
      <c r="B54" s="785" t="str">
        <f>'[4]сравнение расчета 2013 и 2014'!$B$131</f>
        <v xml:space="preserve">Тermoclip-стена WST-5,5 - 250, шуруп для тарельчатого элемента Тermoclip-стена 3, для толщины утеплителя 210мм </v>
      </c>
      <c r="C54" s="283" t="s">
        <v>109</v>
      </c>
      <c r="D54" s="284">
        <v>400</v>
      </c>
      <c r="E54" s="455">
        <v>26.77</v>
      </c>
      <c r="F54" s="377">
        <v>6</v>
      </c>
      <c r="G54" s="456">
        <f t="shared" si="0"/>
        <v>160.62</v>
      </c>
      <c r="H54" s="18"/>
      <c r="I54" s="18"/>
      <c r="J54" s="416"/>
    </row>
    <row r="55" spans="1:10" s="276" customFormat="1" ht="30" customHeight="1">
      <c r="A55" s="275">
        <v>114563</v>
      </c>
      <c r="B55" s="785" t="str">
        <f>'[4]сравнение расчета 2013 и 2014'!$B$132</f>
        <v xml:space="preserve">Тermoclip-стена WST-5,5 - 270, шуруп для тарельчатого элемента Тermoclip-стена 3, для толщины утеплителя 230мм </v>
      </c>
      <c r="C55" s="283" t="s">
        <v>109</v>
      </c>
      <c r="D55" s="284">
        <v>400</v>
      </c>
      <c r="E55" s="455">
        <v>33.44</v>
      </c>
      <c r="F55" s="377">
        <v>6</v>
      </c>
      <c r="G55" s="456">
        <f t="shared" si="0"/>
        <v>200.64</v>
      </c>
      <c r="H55" s="18"/>
      <c r="I55" s="18"/>
      <c r="J55" s="416"/>
    </row>
    <row r="56" spans="1:10" s="430" customFormat="1" ht="31.5" customHeight="1">
      <c r="A56" s="273"/>
      <c r="B56" s="785" t="str">
        <f>'[4]сравнение расчета 2013 и 2014'!$B$133</f>
        <v xml:space="preserve">Тermoclip-стена WST-5,5 - 290, шуруп для тарельчатого элемента Тermoclip-стена 3, для толщины утеплителя 250мм </v>
      </c>
      <c r="C56" s="283" t="s">
        <v>109</v>
      </c>
      <c r="D56" s="284">
        <v>400</v>
      </c>
      <c r="E56" s="455">
        <v>38.119999999999997</v>
      </c>
      <c r="F56" s="377">
        <v>6</v>
      </c>
      <c r="G56" s="456">
        <f t="shared" si="0"/>
        <v>228.71999999999997</v>
      </c>
      <c r="H56" s="18"/>
      <c r="I56" s="18"/>
      <c r="J56" s="416"/>
    </row>
    <row r="57" spans="1:10" s="276" customFormat="1" ht="21.75" customHeight="1">
      <c r="A57" s="275"/>
      <c r="B57" s="1135" t="s">
        <v>208</v>
      </c>
      <c r="C57" s="1136"/>
      <c r="D57" s="1136"/>
      <c r="E57" s="1136"/>
      <c r="F57" s="1136"/>
      <c r="G57" s="1137"/>
      <c r="H57" s="18"/>
      <c r="I57" s="18"/>
      <c r="J57" s="416"/>
    </row>
    <row r="58" spans="1:10" s="278" customFormat="1" ht="21.75" customHeight="1">
      <c r="A58" s="275"/>
      <c r="B58" s="786" t="s">
        <v>209</v>
      </c>
      <c r="C58" s="283" t="s">
        <v>109</v>
      </c>
      <c r="D58" s="284">
        <v>100</v>
      </c>
      <c r="E58" s="455">
        <v>13.37</v>
      </c>
      <c r="F58" s="377">
        <v>6</v>
      </c>
      <c r="G58" s="456">
        <f t="shared" si="0"/>
        <v>80.22</v>
      </c>
      <c r="H58" s="18"/>
      <c r="I58" s="18"/>
      <c r="J58" s="416"/>
    </row>
    <row r="59" spans="1:10" s="278" customFormat="1" ht="21.75" customHeight="1">
      <c r="A59" s="275"/>
      <c r="B59" s="1135" t="s">
        <v>210</v>
      </c>
      <c r="C59" s="1136"/>
      <c r="D59" s="1136"/>
      <c r="E59" s="1136"/>
      <c r="F59" s="1136"/>
      <c r="G59" s="1137"/>
      <c r="H59" s="18"/>
      <c r="I59" s="18"/>
      <c r="J59" s="416"/>
    </row>
    <row r="60" spans="1:10" s="278" customFormat="1" ht="21.75" customHeight="1">
      <c r="A60" s="275"/>
      <c r="B60" s="773" t="s">
        <v>211</v>
      </c>
      <c r="C60" s="783" t="s">
        <v>109</v>
      </c>
      <c r="D60" s="783">
        <v>460</v>
      </c>
      <c r="E60" s="455">
        <v>6.99</v>
      </c>
      <c r="F60" s="377">
        <v>6</v>
      </c>
      <c r="G60" s="456">
        <f t="shared" si="0"/>
        <v>41.94</v>
      </c>
      <c r="H60" s="18"/>
      <c r="I60" s="18"/>
      <c r="J60" s="416"/>
    </row>
    <row r="61" spans="1:10" s="278" customFormat="1" ht="21.75" customHeight="1">
      <c r="A61" s="275"/>
      <c r="B61" s="773" t="s">
        <v>212</v>
      </c>
      <c r="C61" s="783" t="s">
        <v>109</v>
      </c>
      <c r="D61" s="783">
        <v>410</v>
      </c>
      <c r="E61" s="455">
        <v>7.71</v>
      </c>
      <c r="F61" s="377">
        <v>6</v>
      </c>
      <c r="G61" s="456">
        <f t="shared" si="0"/>
        <v>46.26</v>
      </c>
      <c r="H61" s="18"/>
      <c r="I61" s="18"/>
      <c r="J61" s="416"/>
    </row>
    <row r="62" spans="1:10" s="278" customFormat="1" ht="21.75" customHeight="1">
      <c r="A62" s="275"/>
      <c r="B62" s="773" t="s">
        <v>213</v>
      </c>
      <c r="C62" s="783" t="s">
        <v>109</v>
      </c>
      <c r="D62" s="783">
        <v>330</v>
      </c>
      <c r="E62" s="455">
        <v>8.5500000000000007</v>
      </c>
      <c r="F62" s="377">
        <v>6</v>
      </c>
      <c r="G62" s="456">
        <f t="shared" si="0"/>
        <v>51.300000000000004</v>
      </c>
      <c r="H62" s="18"/>
      <c r="I62" s="18"/>
      <c r="J62" s="416"/>
    </row>
    <row r="63" spans="1:10" s="278" customFormat="1" ht="21.75" customHeight="1">
      <c r="A63" s="275"/>
      <c r="B63" s="773" t="s">
        <v>214</v>
      </c>
      <c r="C63" s="783" t="s">
        <v>109</v>
      </c>
      <c r="D63" s="783">
        <v>320</v>
      </c>
      <c r="E63" s="455">
        <v>9.26</v>
      </c>
      <c r="F63" s="377">
        <v>6</v>
      </c>
      <c r="G63" s="456">
        <f t="shared" si="0"/>
        <v>55.56</v>
      </c>
      <c r="H63" s="18"/>
      <c r="I63" s="18"/>
      <c r="J63" s="416"/>
    </row>
    <row r="64" spans="1:10" s="278" customFormat="1" ht="21.75" customHeight="1">
      <c r="A64" s="275"/>
      <c r="B64" s="773" t="s">
        <v>215</v>
      </c>
      <c r="C64" s="783" t="s">
        <v>109</v>
      </c>
      <c r="D64" s="783">
        <v>280</v>
      </c>
      <c r="E64" s="455">
        <v>10.039999999999999</v>
      </c>
      <c r="F64" s="377">
        <v>6</v>
      </c>
      <c r="G64" s="456">
        <f t="shared" si="0"/>
        <v>60.239999999999995</v>
      </c>
      <c r="H64" s="18"/>
      <c r="I64" s="18"/>
      <c r="J64" s="416"/>
    </row>
    <row r="65" spans="1:10" s="278" customFormat="1" ht="21.75" customHeight="1">
      <c r="A65" s="275"/>
      <c r="B65" s="773" t="s">
        <v>216</v>
      </c>
      <c r="C65" s="783" t="s">
        <v>109</v>
      </c>
      <c r="D65" s="783">
        <v>270</v>
      </c>
      <c r="E65" s="455">
        <v>11.72</v>
      </c>
      <c r="F65" s="377">
        <v>6</v>
      </c>
      <c r="G65" s="456">
        <f t="shared" si="0"/>
        <v>70.320000000000007</v>
      </c>
      <c r="H65" s="18"/>
      <c r="I65" s="18"/>
      <c r="J65" s="416"/>
    </row>
    <row r="66" spans="1:10" s="430" customFormat="1" ht="21.75" customHeight="1">
      <c r="A66" s="273"/>
      <c r="B66" s="773" t="s">
        <v>217</v>
      </c>
      <c r="C66" s="783" t="s">
        <v>109</v>
      </c>
      <c r="D66" s="783">
        <v>240</v>
      </c>
      <c r="E66" s="455">
        <v>13.14</v>
      </c>
      <c r="F66" s="377">
        <v>6</v>
      </c>
      <c r="G66" s="456">
        <f t="shared" si="0"/>
        <v>78.84</v>
      </c>
      <c r="H66" s="18"/>
      <c r="I66" s="18"/>
      <c r="J66" s="416"/>
    </row>
    <row r="67" spans="1:10" s="278" customFormat="1" ht="21.75" customHeight="1">
      <c r="A67" s="275">
        <v>112</v>
      </c>
      <c r="B67" s="773" t="s">
        <v>218</v>
      </c>
      <c r="C67" s="783" t="s">
        <v>109</v>
      </c>
      <c r="D67" s="783">
        <v>220</v>
      </c>
      <c r="E67" s="455">
        <v>14.93</v>
      </c>
      <c r="F67" s="377">
        <v>6</v>
      </c>
      <c r="G67" s="456">
        <f t="shared" si="0"/>
        <v>89.58</v>
      </c>
      <c r="H67" s="18"/>
      <c r="I67" s="18"/>
      <c r="J67" s="416"/>
    </row>
    <row r="68" spans="1:10" s="276" customFormat="1" ht="21.75" customHeight="1">
      <c r="A68" s="275">
        <v>113</v>
      </c>
      <c r="B68" s="773" t="s">
        <v>219</v>
      </c>
      <c r="C68" s="783" t="s">
        <v>109</v>
      </c>
      <c r="D68" s="783">
        <v>200</v>
      </c>
      <c r="E68" s="455">
        <v>16.149999999999999</v>
      </c>
      <c r="F68" s="377">
        <v>6</v>
      </c>
      <c r="G68" s="456">
        <f t="shared" si="0"/>
        <v>96.899999999999991</v>
      </c>
      <c r="H68" s="18"/>
      <c r="I68" s="18"/>
      <c r="J68" s="416"/>
    </row>
    <row r="69" spans="1:10" s="278" customFormat="1" ht="21.75" customHeight="1">
      <c r="A69" s="275">
        <v>114</v>
      </c>
      <c r="B69" s="773" t="s">
        <v>220</v>
      </c>
      <c r="C69" s="783" t="s">
        <v>109</v>
      </c>
      <c r="D69" s="783">
        <v>160</v>
      </c>
      <c r="E69" s="455">
        <v>21.71</v>
      </c>
      <c r="F69" s="377">
        <v>6</v>
      </c>
      <c r="G69" s="456">
        <f t="shared" si="0"/>
        <v>130.26</v>
      </c>
      <c r="H69" s="18"/>
      <c r="I69" s="18"/>
      <c r="J69" s="416"/>
    </row>
    <row r="70" spans="1:10" s="278" customFormat="1" ht="43.5" customHeight="1">
      <c r="A70" s="275">
        <v>115</v>
      </c>
      <c r="B70" s="1135" t="s">
        <v>221</v>
      </c>
      <c r="C70" s="1136"/>
      <c r="D70" s="1136"/>
      <c r="E70" s="1136"/>
      <c r="F70" s="1136"/>
      <c r="G70" s="1137"/>
      <c r="H70" s="18"/>
      <c r="I70" s="18"/>
      <c r="J70" s="416"/>
    </row>
    <row r="71" spans="1:10" s="278" customFormat="1" ht="21.75" customHeight="1">
      <c r="A71" s="275">
        <v>116</v>
      </c>
      <c r="B71" s="282" t="s">
        <v>222</v>
      </c>
      <c r="C71" s="283" t="s">
        <v>109</v>
      </c>
      <c r="D71" s="283">
        <v>550</v>
      </c>
      <c r="E71" s="455">
        <v>12.13</v>
      </c>
      <c r="F71" s="377">
        <v>6</v>
      </c>
      <c r="G71" s="456">
        <f t="shared" si="0"/>
        <v>72.78</v>
      </c>
      <c r="H71" s="18"/>
      <c r="I71" s="18"/>
      <c r="J71" s="416"/>
    </row>
    <row r="72" spans="1:10" s="278" customFormat="1" ht="21.75" customHeight="1">
      <c r="A72" s="275">
        <v>96179</v>
      </c>
      <c r="B72" s="282" t="s">
        <v>223</v>
      </c>
      <c r="C72" s="283" t="s">
        <v>109</v>
      </c>
      <c r="D72" s="283">
        <v>500</v>
      </c>
      <c r="E72" s="455">
        <v>13.95</v>
      </c>
      <c r="F72" s="377">
        <v>6</v>
      </c>
      <c r="G72" s="456">
        <f t="shared" si="0"/>
        <v>83.699999999999989</v>
      </c>
      <c r="H72" s="18"/>
      <c r="I72" s="18"/>
      <c r="J72" s="416"/>
    </row>
    <row r="73" spans="1:10" s="278" customFormat="1" ht="21.75" customHeight="1">
      <c r="A73" s="275">
        <v>118</v>
      </c>
      <c r="B73" s="282" t="s">
        <v>224</v>
      </c>
      <c r="C73" s="283" t="s">
        <v>109</v>
      </c>
      <c r="D73" s="283">
        <v>420</v>
      </c>
      <c r="E73" s="455">
        <v>14.48</v>
      </c>
      <c r="F73" s="377">
        <v>6</v>
      </c>
      <c r="G73" s="456">
        <f t="shared" si="0"/>
        <v>86.88</v>
      </c>
      <c r="H73" s="18"/>
      <c r="I73" s="18"/>
      <c r="J73" s="416"/>
    </row>
    <row r="74" spans="1:10" s="278" customFormat="1" ht="21.75" customHeight="1">
      <c r="A74" s="275">
        <v>119</v>
      </c>
      <c r="B74" s="282" t="s">
        <v>225</v>
      </c>
      <c r="C74" s="283" t="s">
        <v>109</v>
      </c>
      <c r="D74" s="283">
        <v>330</v>
      </c>
      <c r="E74" s="455">
        <v>15.22</v>
      </c>
      <c r="F74" s="377">
        <v>6</v>
      </c>
      <c r="G74" s="456">
        <f t="shared" si="0"/>
        <v>91.320000000000007</v>
      </c>
      <c r="H74" s="18"/>
      <c r="I74" s="18"/>
      <c r="J74" s="416"/>
    </row>
    <row r="75" spans="1:10" s="278" customFormat="1" ht="21.75" customHeight="1">
      <c r="A75" s="275">
        <v>96322</v>
      </c>
      <c r="B75" s="282" t="s">
        <v>226</v>
      </c>
      <c r="C75" s="283" t="s">
        <v>109</v>
      </c>
      <c r="D75" s="283">
        <v>330</v>
      </c>
      <c r="E75" s="455">
        <v>19.010000000000002</v>
      </c>
      <c r="F75" s="377">
        <v>6</v>
      </c>
      <c r="G75" s="456">
        <f t="shared" si="0"/>
        <v>114.06</v>
      </c>
      <c r="H75" s="18"/>
      <c r="I75" s="18"/>
      <c r="J75" s="416"/>
    </row>
    <row r="76" spans="1:10" s="278" customFormat="1" ht="21.75" customHeight="1">
      <c r="A76" s="275">
        <v>121</v>
      </c>
      <c r="B76" s="282" t="s">
        <v>227</v>
      </c>
      <c r="C76" s="283" t="s">
        <v>109</v>
      </c>
      <c r="D76" s="283">
        <v>260</v>
      </c>
      <c r="E76" s="455">
        <v>22.94</v>
      </c>
      <c r="F76" s="377">
        <v>6</v>
      </c>
      <c r="G76" s="456">
        <f t="shared" si="0"/>
        <v>137.64000000000001</v>
      </c>
      <c r="H76" s="18"/>
      <c r="I76" s="18"/>
      <c r="J76" s="416"/>
    </row>
    <row r="77" spans="1:10" s="276" customFormat="1" ht="21.75" customHeight="1">
      <c r="A77" s="275">
        <v>122</v>
      </c>
      <c r="B77" s="282" t="s">
        <v>228</v>
      </c>
      <c r="C77" s="283" t="s">
        <v>109</v>
      </c>
      <c r="D77" s="283">
        <v>240</v>
      </c>
      <c r="E77" s="455">
        <v>28.84</v>
      </c>
      <c r="F77" s="377">
        <v>6</v>
      </c>
      <c r="G77" s="456">
        <f t="shared" si="0"/>
        <v>173.04</v>
      </c>
      <c r="H77" s="18"/>
      <c r="I77" s="18"/>
      <c r="J77" s="416"/>
    </row>
    <row r="78" spans="1:10" s="290" customFormat="1" ht="21.75" customHeight="1">
      <c r="A78" s="291">
        <v>96150</v>
      </c>
      <c r="B78" s="282" t="s">
        <v>229</v>
      </c>
      <c r="C78" s="283" t="s">
        <v>109</v>
      </c>
      <c r="D78" s="283">
        <v>200</v>
      </c>
      <c r="E78" s="455">
        <v>32.229999999999997</v>
      </c>
      <c r="F78" s="377">
        <v>6</v>
      </c>
      <c r="G78" s="456">
        <f t="shared" ref="G78:G135" si="1">E78*F78</f>
        <v>193.38</v>
      </c>
      <c r="H78" s="18"/>
      <c r="I78" s="18"/>
      <c r="J78" s="416"/>
    </row>
    <row r="79" spans="1:10" s="276" customFormat="1" ht="21.75" customHeight="1">
      <c r="A79" s="289" t="s">
        <v>348</v>
      </c>
      <c r="B79" s="282" t="s">
        <v>230</v>
      </c>
      <c r="C79" s="283" t="s">
        <v>109</v>
      </c>
      <c r="D79" s="283">
        <v>180</v>
      </c>
      <c r="E79" s="455">
        <v>35.29</v>
      </c>
      <c r="F79" s="377">
        <v>6</v>
      </c>
      <c r="G79" s="456">
        <f t="shared" si="1"/>
        <v>211.74</v>
      </c>
      <c r="H79" s="18"/>
      <c r="I79" s="18"/>
      <c r="J79" s="416"/>
    </row>
    <row r="80" spans="1:10" s="276" customFormat="1" ht="21.75" customHeight="1">
      <c r="A80" s="289">
        <v>125</v>
      </c>
      <c r="B80" s="1135" t="s">
        <v>231</v>
      </c>
      <c r="C80" s="1136"/>
      <c r="D80" s="1136"/>
      <c r="E80" s="1136"/>
      <c r="F80" s="1136"/>
      <c r="G80" s="1137"/>
      <c r="H80" s="18"/>
      <c r="I80" s="18"/>
      <c r="J80" s="416"/>
    </row>
    <row r="81" spans="1:10" s="276" customFormat="1" ht="21.75" customHeight="1">
      <c r="A81" s="275">
        <v>126</v>
      </c>
      <c r="B81" s="286" t="s">
        <v>232</v>
      </c>
      <c r="C81" s="287" t="s">
        <v>233</v>
      </c>
      <c r="D81" s="288">
        <v>62.5</v>
      </c>
      <c r="E81" s="455">
        <v>80.61</v>
      </c>
      <c r="F81" s="787">
        <v>0.1</v>
      </c>
      <c r="G81" s="456">
        <f t="shared" si="1"/>
        <v>8.0609999999999999</v>
      </c>
      <c r="H81" s="18"/>
      <c r="I81" s="18"/>
      <c r="J81" s="416"/>
    </row>
    <row r="82" spans="1:10" s="276" customFormat="1" ht="21.75" customHeight="1">
      <c r="A82" s="275">
        <v>40347</v>
      </c>
      <c r="B82" s="286" t="s">
        <v>234</v>
      </c>
      <c r="C82" s="287" t="s">
        <v>233</v>
      </c>
      <c r="D82" s="288">
        <v>62.5</v>
      </c>
      <c r="E82" s="455">
        <v>89.32</v>
      </c>
      <c r="F82" s="787">
        <v>0.1</v>
      </c>
      <c r="G82" s="456">
        <f t="shared" si="1"/>
        <v>8.9320000000000004</v>
      </c>
      <c r="H82" s="18"/>
      <c r="I82" s="18"/>
      <c r="J82" s="416"/>
    </row>
    <row r="83" spans="1:10" s="276" customFormat="1" ht="21.75" customHeight="1">
      <c r="A83" s="275">
        <v>128</v>
      </c>
      <c r="B83" s="286" t="s">
        <v>235</v>
      </c>
      <c r="C83" s="287" t="s">
        <v>233</v>
      </c>
      <c r="D83" s="288">
        <v>62.5</v>
      </c>
      <c r="E83" s="455">
        <v>95.85</v>
      </c>
      <c r="F83" s="787">
        <v>0.1</v>
      </c>
      <c r="G83" s="456">
        <f t="shared" si="1"/>
        <v>9.5849999999999991</v>
      </c>
      <c r="H83" s="18"/>
      <c r="I83" s="18"/>
      <c r="J83" s="416"/>
    </row>
    <row r="84" spans="1:10" s="276" customFormat="1" ht="21.75" customHeight="1">
      <c r="A84" s="275">
        <v>129</v>
      </c>
      <c r="B84" s="286" t="s">
        <v>236</v>
      </c>
      <c r="C84" s="287" t="s">
        <v>233</v>
      </c>
      <c r="D84" s="288">
        <v>62.5</v>
      </c>
      <c r="E84" s="455">
        <v>104.57</v>
      </c>
      <c r="F84" s="787">
        <v>0.1</v>
      </c>
      <c r="G84" s="456">
        <f t="shared" si="1"/>
        <v>10.457000000000001</v>
      </c>
      <c r="H84" s="18"/>
      <c r="I84" s="18"/>
      <c r="J84" s="416"/>
    </row>
    <row r="85" spans="1:10" s="277" customFormat="1" ht="21.75" customHeight="1">
      <c r="A85" s="273"/>
      <c r="B85" s="286" t="s">
        <v>237</v>
      </c>
      <c r="C85" s="287" t="s">
        <v>233</v>
      </c>
      <c r="D85" s="288">
        <v>62.5</v>
      </c>
      <c r="E85" s="455">
        <v>130.71</v>
      </c>
      <c r="F85" s="787">
        <v>0.1</v>
      </c>
      <c r="G85" s="456">
        <f t="shared" si="1"/>
        <v>13.071000000000002</v>
      </c>
      <c r="H85" s="18"/>
      <c r="I85" s="18"/>
      <c r="J85" s="416"/>
    </row>
    <row r="86" spans="1:10" s="276" customFormat="1" ht="21.75" customHeight="1">
      <c r="A86" s="275">
        <v>95420</v>
      </c>
      <c r="B86" s="286" t="s">
        <v>238</v>
      </c>
      <c r="C86" s="287" t="s">
        <v>233</v>
      </c>
      <c r="D86" s="288">
        <v>62.5</v>
      </c>
      <c r="E86" s="455">
        <v>141.6</v>
      </c>
      <c r="F86" s="787">
        <v>0.1</v>
      </c>
      <c r="G86" s="456">
        <f t="shared" si="1"/>
        <v>14.16</v>
      </c>
      <c r="H86" s="18"/>
      <c r="I86" s="18"/>
      <c r="J86" s="416"/>
    </row>
    <row r="87" spans="1:10" s="277" customFormat="1" ht="21.75" customHeight="1">
      <c r="A87" s="273"/>
      <c r="B87" s="286" t="s">
        <v>239</v>
      </c>
      <c r="C87" s="287" t="s">
        <v>233</v>
      </c>
      <c r="D87" s="288">
        <v>62.5</v>
      </c>
      <c r="E87" s="455">
        <v>163.38999999999999</v>
      </c>
      <c r="F87" s="787">
        <v>0.1</v>
      </c>
      <c r="G87" s="456">
        <f t="shared" si="1"/>
        <v>16.338999999999999</v>
      </c>
      <c r="H87" s="18"/>
      <c r="I87" s="18"/>
      <c r="J87" s="416"/>
    </row>
    <row r="88" spans="1:10" s="276" customFormat="1" ht="21.75" customHeight="1">
      <c r="A88" s="275">
        <v>40299</v>
      </c>
      <c r="B88" s="286" t="s">
        <v>240</v>
      </c>
      <c r="C88" s="283" t="s">
        <v>233</v>
      </c>
      <c r="D88" s="288">
        <v>62.5</v>
      </c>
      <c r="E88" s="455">
        <v>161.21</v>
      </c>
      <c r="F88" s="377">
        <v>0.1</v>
      </c>
      <c r="G88" s="456">
        <f t="shared" si="1"/>
        <v>16.121000000000002</v>
      </c>
      <c r="H88" s="18"/>
      <c r="I88" s="18"/>
      <c r="J88" s="416"/>
    </row>
    <row r="89" spans="1:10" s="276" customFormat="1" ht="21.75" customHeight="1">
      <c r="A89" s="275">
        <v>40300</v>
      </c>
      <c r="B89" s="286" t="s">
        <v>241</v>
      </c>
      <c r="C89" s="287" t="s">
        <v>233</v>
      </c>
      <c r="D89" s="288">
        <v>62.5</v>
      </c>
      <c r="E89" s="455">
        <v>198.25</v>
      </c>
      <c r="F89" s="787">
        <v>0.1</v>
      </c>
      <c r="G89" s="456">
        <f t="shared" si="1"/>
        <v>19.825000000000003</v>
      </c>
      <c r="H89" s="18"/>
      <c r="I89" s="18"/>
      <c r="J89" s="416"/>
    </row>
    <row r="90" spans="1:10" s="277" customFormat="1" ht="21.75" customHeight="1">
      <c r="A90" s="273"/>
      <c r="B90" s="286" t="s">
        <v>242</v>
      </c>
      <c r="C90" s="283" t="s">
        <v>233</v>
      </c>
      <c r="D90" s="284">
        <v>25</v>
      </c>
      <c r="E90" s="455">
        <v>210.23</v>
      </c>
      <c r="F90" s="377">
        <v>0.1</v>
      </c>
      <c r="G90" s="456">
        <f t="shared" si="1"/>
        <v>21.023</v>
      </c>
      <c r="H90" s="18"/>
      <c r="I90" s="18"/>
      <c r="J90" s="416"/>
    </row>
    <row r="91" spans="1:10" s="276" customFormat="1" ht="21.75" customHeight="1">
      <c r="A91" s="275">
        <v>96432</v>
      </c>
      <c r="B91" s="286" t="s">
        <v>243</v>
      </c>
      <c r="C91" s="287" t="s">
        <v>233</v>
      </c>
      <c r="D91" s="288">
        <v>25</v>
      </c>
      <c r="E91" s="455">
        <v>250.53</v>
      </c>
      <c r="F91" s="787">
        <v>0.1</v>
      </c>
      <c r="G91" s="456">
        <f t="shared" si="1"/>
        <v>25.053000000000001</v>
      </c>
      <c r="H91" s="18"/>
      <c r="I91" s="18"/>
      <c r="J91" s="416"/>
    </row>
    <row r="92" spans="1:10" s="277" customFormat="1" ht="21.75" customHeight="1">
      <c r="A92" s="273"/>
      <c r="B92" s="286" t="s">
        <v>244</v>
      </c>
      <c r="C92" s="283" t="s">
        <v>233</v>
      </c>
      <c r="D92" s="284">
        <v>25</v>
      </c>
      <c r="E92" s="455">
        <v>266.87</v>
      </c>
      <c r="F92" s="377">
        <v>0.1</v>
      </c>
      <c r="G92" s="456">
        <f t="shared" si="1"/>
        <v>26.687000000000001</v>
      </c>
      <c r="H92" s="18"/>
      <c r="I92" s="18"/>
      <c r="J92" s="416"/>
    </row>
    <row r="93" spans="1:10" s="276" customFormat="1" ht="21.75" customHeight="1">
      <c r="A93" s="275">
        <v>40326</v>
      </c>
      <c r="B93" s="286" t="s">
        <v>245</v>
      </c>
      <c r="C93" s="287" t="s">
        <v>233</v>
      </c>
      <c r="D93" s="288">
        <v>25</v>
      </c>
      <c r="E93" s="455">
        <v>281.02999999999997</v>
      </c>
      <c r="F93" s="787">
        <v>0.1</v>
      </c>
      <c r="G93" s="456">
        <f t="shared" si="1"/>
        <v>28.102999999999998</v>
      </c>
      <c r="H93" s="18"/>
      <c r="I93" s="18"/>
      <c r="J93" s="416"/>
    </row>
    <row r="94" spans="1:10" s="276" customFormat="1" ht="21.75" customHeight="1">
      <c r="A94" s="275">
        <v>51606</v>
      </c>
      <c r="B94" s="286" t="s">
        <v>246</v>
      </c>
      <c r="C94" s="287" t="s">
        <v>233</v>
      </c>
      <c r="D94" s="288">
        <v>25</v>
      </c>
      <c r="E94" s="455">
        <v>304.99</v>
      </c>
      <c r="F94" s="787">
        <v>0.1</v>
      </c>
      <c r="G94" s="456">
        <f t="shared" si="1"/>
        <v>30.499000000000002</v>
      </c>
      <c r="H94" s="18"/>
      <c r="I94" s="18"/>
      <c r="J94" s="416"/>
    </row>
    <row r="95" spans="1:10" s="276" customFormat="1" ht="21.75" customHeight="1">
      <c r="A95" s="275">
        <v>40328</v>
      </c>
      <c r="B95" s="286" t="s">
        <v>247</v>
      </c>
      <c r="C95" s="287" t="s">
        <v>233</v>
      </c>
      <c r="D95" s="288">
        <v>25</v>
      </c>
      <c r="E95" s="455">
        <v>441.15</v>
      </c>
      <c r="F95" s="787">
        <v>0.1</v>
      </c>
      <c r="G95" s="456">
        <f t="shared" si="1"/>
        <v>44.115000000000002</v>
      </c>
      <c r="H95" s="18"/>
      <c r="I95" s="18"/>
      <c r="J95" s="416"/>
    </row>
    <row r="96" spans="1:10" s="276" customFormat="1" ht="21.75" customHeight="1">
      <c r="A96" s="275">
        <v>40329</v>
      </c>
      <c r="B96" s="292" t="s">
        <v>248</v>
      </c>
      <c r="C96" s="293" t="s">
        <v>233</v>
      </c>
      <c r="D96" s="294">
        <v>25</v>
      </c>
      <c r="E96" s="455">
        <v>413.92</v>
      </c>
      <c r="F96" s="787">
        <v>0.1</v>
      </c>
      <c r="G96" s="456">
        <f t="shared" si="1"/>
        <v>41.392000000000003</v>
      </c>
      <c r="H96" s="18"/>
      <c r="I96" s="18"/>
      <c r="J96" s="416"/>
    </row>
    <row r="97" spans="1:11" s="277" customFormat="1" ht="21.75" customHeight="1">
      <c r="A97" s="273"/>
      <c r="B97" s="292" t="s">
        <v>249</v>
      </c>
      <c r="C97" s="293" t="s">
        <v>233</v>
      </c>
      <c r="D97" s="294">
        <v>25</v>
      </c>
      <c r="E97" s="455">
        <v>424.81</v>
      </c>
      <c r="F97" s="787">
        <v>0.1</v>
      </c>
      <c r="G97" s="456">
        <f t="shared" si="1"/>
        <v>42.481000000000002</v>
      </c>
      <c r="H97" s="18"/>
      <c r="I97" s="18"/>
      <c r="J97" s="416"/>
    </row>
    <row r="98" spans="1:11" s="278" customFormat="1" ht="21.75" customHeight="1">
      <c r="A98" s="275"/>
      <c r="B98" s="292" t="s">
        <v>250</v>
      </c>
      <c r="C98" s="293" t="s">
        <v>233</v>
      </c>
      <c r="D98" s="294">
        <v>25</v>
      </c>
      <c r="E98" s="455">
        <v>435.7</v>
      </c>
      <c r="F98" s="787">
        <v>0.1</v>
      </c>
      <c r="G98" s="456">
        <f t="shared" si="1"/>
        <v>43.57</v>
      </c>
      <c r="H98" s="18"/>
      <c r="I98" s="18"/>
      <c r="J98" s="416"/>
    </row>
    <row r="99" spans="1:11" s="276" customFormat="1" ht="22.5" customHeight="1">
      <c r="A99" s="275">
        <v>40324</v>
      </c>
      <c r="B99" s="1135" t="s">
        <v>251</v>
      </c>
      <c r="C99" s="1136"/>
      <c r="D99" s="1136"/>
      <c r="E99" s="1136"/>
      <c r="F99" s="1136"/>
      <c r="G99" s="1137"/>
      <c r="H99" s="18"/>
      <c r="I99" s="18"/>
      <c r="J99" s="416"/>
    </row>
    <row r="100" spans="1:11" s="278" customFormat="1" ht="21.75" customHeight="1">
      <c r="A100" s="275">
        <v>98054</v>
      </c>
      <c r="B100" s="282" t="s">
        <v>501</v>
      </c>
      <c r="C100" s="283" t="s">
        <v>109</v>
      </c>
      <c r="D100" s="284">
        <v>100</v>
      </c>
      <c r="E100" s="455">
        <v>2.85</v>
      </c>
      <c r="F100" s="377">
        <v>0.3</v>
      </c>
      <c r="G100" s="456">
        <f t="shared" si="1"/>
        <v>0.85499999999999998</v>
      </c>
      <c r="H100" s="18"/>
      <c r="I100" s="18"/>
      <c r="J100" s="416"/>
    </row>
    <row r="101" spans="1:11" s="278" customFormat="1" ht="26.25" customHeight="1">
      <c r="A101" s="275">
        <v>96985</v>
      </c>
      <c r="B101" s="1135" t="s">
        <v>252</v>
      </c>
      <c r="C101" s="1136"/>
      <c r="D101" s="1136"/>
      <c r="E101" s="1136"/>
      <c r="F101" s="1136"/>
      <c r="G101" s="1137"/>
      <c r="H101" s="18"/>
      <c r="I101" s="18"/>
      <c r="J101" s="416"/>
    </row>
    <row r="102" spans="1:11" s="276" customFormat="1" ht="21.75" customHeight="1">
      <c r="A102" s="275">
        <v>98733</v>
      </c>
      <c r="B102" s="282" t="s">
        <v>349</v>
      </c>
      <c r="C102" s="283" t="s">
        <v>109</v>
      </c>
      <c r="D102" s="284">
        <v>300</v>
      </c>
      <c r="E102" s="455">
        <v>3.39</v>
      </c>
      <c r="F102" s="377">
        <v>0.3</v>
      </c>
      <c r="G102" s="456">
        <f t="shared" si="1"/>
        <v>1.0169999999999999</v>
      </c>
      <c r="H102" s="18"/>
      <c r="I102" s="18"/>
      <c r="J102" s="416"/>
    </row>
    <row r="103" spans="1:11" s="430" customFormat="1" ht="21.75" customHeight="1">
      <c r="A103" s="273"/>
      <c r="B103" s="282" t="s">
        <v>350</v>
      </c>
      <c r="C103" s="283" t="s">
        <v>109</v>
      </c>
      <c r="D103" s="284">
        <v>200</v>
      </c>
      <c r="E103" s="842">
        <v>4.16</v>
      </c>
      <c r="F103" s="377">
        <v>0.3</v>
      </c>
      <c r="G103" s="456">
        <f t="shared" si="1"/>
        <v>1.248</v>
      </c>
      <c r="H103" s="18"/>
      <c r="I103" s="18"/>
      <c r="J103" s="416"/>
    </row>
    <row r="104" spans="1:11" s="278" customFormat="1" ht="26.25" customHeight="1">
      <c r="A104" s="275" t="s">
        <v>351</v>
      </c>
      <c r="B104" s="1135" t="s">
        <v>253</v>
      </c>
      <c r="C104" s="1136"/>
      <c r="D104" s="1136"/>
      <c r="E104" s="1136"/>
      <c r="F104" s="1136"/>
      <c r="G104" s="1137"/>
      <c r="H104" s="18"/>
      <c r="I104" s="18"/>
      <c r="J104" s="416"/>
    </row>
    <row r="105" spans="1:11" s="276" customFormat="1" ht="21.75" customHeight="1">
      <c r="A105" s="275">
        <v>155</v>
      </c>
      <c r="B105" s="282" t="s">
        <v>254</v>
      </c>
      <c r="C105" s="283" t="s">
        <v>109</v>
      </c>
      <c r="D105" s="284">
        <v>900</v>
      </c>
      <c r="E105" s="455">
        <v>2.65</v>
      </c>
      <c r="F105" s="377">
        <v>0.3</v>
      </c>
      <c r="G105" s="456">
        <f t="shared" si="1"/>
        <v>0.79499999999999993</v>
      </c>
      <c r="H105" s="18"/>
      <c r="I105" s="18"/>
      <c r="J105" s="416"/>
    </row>
    <row r="106" spans="1:11" s="430" customFormat="1" ht="21.75" customHeight="1">
      <c r="A106" s="273"/>
      <c r="B106" s="282" t="s">
        <v>254</v>
      </c>
      <c r="C106" s="283" t="s">
        <v>109</v>
      </c>
      <c r="D106" s="284">
        <v>100</v>
      </c>
      <c r="E106" s="843">
        <v>3.03</v>
      </c>
      <c r="F106" s="377">
        <v>0.3</v>
      </c>
      <c r="G106" s="456">
        <f t="shared" si="1"/>
        <v>0.90899999999999992</v>
      </c>
      <c r="H106" s="18"/>
      <c r="I106" s="18"/>
      <c r="J106" s="416"/>
    </row>
    <row r="107" spans="1:11" s="430" customFormat="1" ht="25.5" customHeight="1">
      <c r="A107" s="273"/>
      <c r="B107" s="1135" t="s">
        <v>255</v>
      </c>
      <c r="C107" s="1136"/>
      <c r="D107" s="1136"/>
      <c r="E107" s="1136"/>
      <c r="F107" s="1136"/>
      <c r="G107" s="1137"/>
      <c r="H107" s="18"/>
      <c r="I107" s="18"/>
      <c r="J107" s="416"/>
    </row>
    <row r="108" spans="1:11" s="430" customFormat="1" ht="21.75" customHeight="1">
      <c r="A108" s="273"/>
      <c r="B108" s="282" t="s">
        <v>502</v>
      </c>
      <c r="C108" s="283" t="s">
        <v>233</v>
      </c>
      <c r="D108" s="284">
        <v>250</v>
      </c>
      <c r="E108" s="843">
        <v>37.03</v>
      </c>
      <c r="F108" s="377">
        <v>0.5</v>
      </c>
      <c r="G108" s="456">
        <f t="shared" si="1"/>
        <v>18.515000000000001</v>
      </c>
      <c r="H108" s="18"/>
      <c r="I108" s="18"/>
      <c r="J108" s="416"/>
    </row>
    <row r="109" spans="1:11" s="430" customFormat="1" ht="21.75" customHeight="1">
      <c r="A109" s="273"/>
      <c r="B109" s="282" t="s">
        <v>352</v>
      </c>
      <c r="C109" s="283" t="s">
        <v>233</v>
      </c>
      <c r="D109" s="284">
        <v>62.5</v>
      </c>
      <c r="E109" s="843">
        <v>92.59</v>
      </c>
      <c r="F109" s="377">
        <v>0.2</v>
      </c>
      <c r="G109" s="456">
        <f t="shared" si="1"/>
        <v>18.518000000000001</v>
      </c>
      <c r="H109" s="18"/>
      <c r="I109" s="18"/>
      <c r="J109" s="416"/>
    </row>
    <row r="110" spans="1:11" s="278" customFormat="1" ht="21.75" customHeight="1">
      <c r="A110" s="214">
        <v>97658</v>
      </c>
      <c r="B110" s="282" t="s">
        <v>353</v>
      </c>
      <c r="C110" s="283" t="s">
        <v>233</v>
      </c>
      <c r="D110" s="284">
        <v>62.5</v>
      </c>
      <c r="E110" s="843">
        <v>89.32</v>
      </c>
      <c r="F110" s="377">
        <v>0.2</v>
      </c>
      <c r="G110" s="456">
        <f t="shared" si="1"/>
        <v>17.864000000000001</v>
      </c>
      <c r="H110" s="18"/>
      <c r="I110" s="18"/>
      <c r="J110" s="416"/>
    </row>
    <row r="111" spans="1:11" s="278" customFormat="1" ht="21.75" customHeight="1">
      <c r="A111" s="275">
        <v>40349</v>
      </c>
      <c r="B111" s="282" t="s">
        <v>503</v>
      </c>
      <c r="C111" s="283" t="s">
        <v>233</v>
      </c>
      <c r="D111" s="284">
        <v>62.5</v>
      </c>
      <c r="E111" s="843">
        <v>66.44</v>
      </c>
      <c r="F111" s="377">
        <v>0.5</v>
      </c>
      <c r="G111" s="456">
        <f t="shared" si="1"/>
        <v>33.22</v>
      </c>
      <c r="H111" s="18"/>
      <c r="I111" s="18"/>
      <c r="J111" s="416"/>
    </row>
    <row r="112" spans="1:11" s="278" customFormat="1" ht="21.75" customHeight="1">
      <c r="A112" s="289">
        <v>96394</v>
      </c>
      <c r="B112" s="282" t="s">
        <v>354</v>
      </c>
      <c r="C112" s="283" t="s">
        <v>233</v>
      </c>
      <c r="D112" s="284">
        <v>125</v>
      </c>
      <c r="E112" s="843">
        <v>47.93</v>
      </c>
      <c r="F112" s="377">
        <v>0.5</v>
      </c>
      <c r="G112" s="456">
        <f t="shared" si="1"/>
        <v>23.965</v>
      </c>
      <c r="H112" s="18"/>
      <c r="I112" s="18"/>
      <c r="J112" s="416"/>
      <c r="K112" s="457"/>
    </row>
    <row r="113" spans="1:10" s="430" customFormat="1" ht="21.75" customHeight="1">
      <c r="A113" s="273"/>
      <c r="B113" s="282" t="s">
        <v>256</v>
      </c>
      <c r="C113" s="283" t="s">
        <v>233</v>
      </c>
      <c r="D113" s="284">
        <v>25</v>
      </c>
      <c r="E113" s="843">
        <v>92.59</v>
      </c>
      <c r="F113" s="377">
        <v>0.2</v>
      </c>
      <c r="G113" s="456">
        <f t="shared" si="1"/>
        <v>18.518000000000001</v>
      </c>
      <c r="H113" s="18"/>
      <c r="I113" s="18"/>
      <c r="J113" s="416"/>
    </row>
    <row r="114" spans="1:10" s="276" customFormat="1" ht="21.75" customHeight="1">
      <c r="A114" s="275">
        <v>50883</v>
      </c>
      <c r="B114" s="282" t="s">
        <v>355</v>
      </c>
      <c r="C114" s="283" t="s">
        <v>233</v>
      </c>
      <c r="D114" s="284">
        <v>50</v>
      </c>
      <c r="E114" s="843">
        <v>92.59</v>
      </c>
      <c r="F114" s="377">
        <v>0.2</v>
      </c>
      <c r="G114" s="456">
        <f t="shared" si="1"/>
        <v>18.518000000000001</v>
      </c>
      <c r="H114" s="18"/>
      <c r="I114" s="18"/>
      <c r="J114" s="416"/>
    </row>
    <row r="115" spans="1:10" s="278" customFormat="1" ht="21.75" customHeight="1">
      <c r="A115" s="279">
        <v>167</v>
      </c>
      <c r="B115" s="1135" t="s">
        <v>257</v>
      </c>
      <c r="C115" s="1136"/>
      <c r="D115" s="1136"/>
      <c r="E115" s="1136"/>
      <c r="F115" s="1136"/>
      <c r="G115" s="1137"/>
      <c r="H115" s="18"/>
      <c r="I115" s="18"/>
      <c r="J115" s="416"/>
    </row>
    <row r="116" spans="1:10" s="278" customFormat="1" ht="21.75" customHeight="1">
      <c r="A116" s="279"/>
      <c r="B116" s="282" t="s">
        <v>504</v>
      </c>
      <c r="C116" s="283" t="s">
        <v>233</v>
      </c>
      <c r="D116" s="284">
        <v>144</v>
      </c>
      <c r="E116" s="455">
        <v>37.03</v>
      </c>
      <c r="F116" s="377">
        <v>0.5</v>
      </c>
      <c r="G116" s="456">
        <f t="shared" si="1"/>
        <v>18.515000000000001</v>
      </c>
      <c r="H116" s="18"/>
      <c r="I116" s="18"/>
      <c r="J116" s="416"/>
    </row>
    <row r="117" spans="1:10" s="278" customFormat="1" ht="21.75" customHeight="1">
      <c r="A117" s="298"/>
      <c r="B117" s="282" t="s">
        <v>505</v>
      </c>
      <c r="C117" s="283" t="s">
        <v>233</v>
      </c>
      <c r="D117" s="284">
        <v>72</v>
      </c>
      <c r="E117" s="455">
        <v>69.709999999999994</v>
      </c>
      <c r="F117" s="377">
        <v>0.5</v>
      </c>
      <c r="G117" s="456">
        <f t="shared" si="1"/>
        <v>34.854999999999997</v>
      </c>
      <c r="H117" s="18"/>
      <c r="I117" s="18"/>
      <c r="J117" s="416"/>
    </row>
    <row r="118" spans="1:10" s="278" customFormat="1" ht="21.75" customHeight="1">
      <c r="A118" s="298"/>
      <c r="B118" s="282" t="s">
        <v>506</v>
      </c>
      <c r="C118" s="283" t="s">
        <v>233</v>
      </c>
      <c r="D118" s="284">
        <v>50</v>
      </c>
      <c r="E118" s="455">
        <v>141.6</v>
      </c>
      <c r="F118" s="377">
        <v>0.5</v>
      </c>
      <c r="G118" s="456">
        <f t="shared" si="1"/>
        <v>70.8</v>
      </c>
      <c r="H118" s="18"/>
      <c r="I118" s="18"/>
      <c r="J118" s="416"/>
    </row>
    <row r="119" spans="1:10" s="278" customFormat="1" ht="21.75" customHeight="1">
      <c r="A119" s="298"/>
      <c r="B119" s="282" t="s">
        <v>258</v>
      </c>
      <c r="C119" s="283" t="s">
        <v>233</v>
      </c>
      <c r="D119" s="284">
        <v>216</v>
      </c>
      <c r="E119" s="455">
        <v>21.79</v>
      </c>
      <c r="F119" s="377">
        <v>0.3</v>
      </c>
      <c r="G119" s="456">
        <f t="shared" si="1"/>
        <v>6.5369999999999999</v>
      </c>
      <c r="H119" s="18"/>
      <c r="I119" s="18"/>
      <c r="J119" s="416"/>
    </row>
    <row r="120" spans="1:10" s="276" customFormat="1" ht="21.75" customHeight="1">
      <c r="A120" s="298"/>
      <c r="B120" s="282" t="s">
        <v>259</v>
      </c>
      <c r="C120" s="283" t="s">
        <v>233</v>
      </c>
      <c r="D120" s="284">
        <v>75</v>
      </c>
      <c r="E120" s="455">
        <v>51.45</v>
      </c>
      <c r="F120" s="377">
        <v>0.3</v>
      </c>
      <c r="G120" s="456">
        <f t="shared" si="1"/>
        <v>15.435</v>
      </c>
      <c r="H120" s="18"/>
      <c r="I120" s="18"/>
      <c r="J120" s="416"/>
    </row>
    <row r="121" spans="1:10" s="278" customFormat="1" ht="21.75" customHeight="1">
      <c r="A121" s="298"/>
      <c r="B121" s="1135" t="s">
        <v>260</v>
      </c>
      <c r="C121" s="1136"/>
      <c r="D121" s="1136"/>
      <c r="E121" s="1136"/>
      <c r="F121" s="1136"/>
      <c r="G121" s="1137"/>
      <c r="H121" s="18"/>
      <c r="I121" s="18"/>
      <c r="J121" s="416"/>
    </row>
    <row r="122" spans="1:10" s="278" customFormat="1" ht="24" customHeight="1">
      <c r="A122" s="298"/>
      <c r="B122" s="282" t="s">
        <v>507</v>
      </c>
      <c r="C122" s="283" t="s">
        <v>233</v>
      </c>
      <c r="D122" s="284">
        <v>50</v>
      </c>
      <c r="E122" s="843">
        <v>76.25</v>
      </c>
      <c r="F122" s="377">
        <v>0.5</v>
      </c>
      <c r="G122" s="456">
        <f t="shared" si="1"/>
        <v>38.125</v>
      </c>
      <c r="H122" s="18"/>
      <c r="I122" s="18"/>
      <c r="J122" s="416"/>
    </row>
    <row r="123" spans="1:10" s="776" customFormat="1" ht="24" customHeight="1">
      <c r="A123" s="774"/>
      <c r="B123" s="282" t="s">
        <v>261</v>
      </c>
      <c r="C123" s="283" t="s">
        <v>233</v>
      </c>
      <c r="D123" s="284">
        <v>50</v>
      </c>
      <c r="E123" s="455">
        <v>78.430000000000007</v>
      </c>
      <c r="F123" s="377">
        <v>0.5</v>
      </c>
      <c r="G123" s="456">
        <f t="shared" si="1"/>
        <v>39.215000000000003</v>
      </c>
      <c r="H123" s="18"/>
      <c r="I123" s="18"/>
      <c r="J123" s="775"/>
    </row>
    <row r="124" spans="1:10" s="276" customFormat="1" ht="24" customHeight="1">
      <c r="A124" s="298"/>
      <c r="B124" s="282" t="s">
        <v>262</v>
      </c>
      <c r="C124" s="283" t="s">
        <v>233</v>
      </c>
      <c r="D124" s="284">
        <v>50</v>
      </c>
      <c r="E124" s="455">
        <v>81.69</v>
      </c>
      <c r="F124" s="377">
        <v>0.5</v>
      </c>
      <c r="G124" s="456">
        <f t="shared" si="1"/>
        <v>40.844999999999999</v>
      </c>
      <c r="H124" s="18"/>
      <c r="I124" s="18"/>
      <c r="J124" s="416"/>
    </row>
    <row r="125" spans="1:10" s="278" customFormat="1" ht="21.75" customHeight="1">
      <c r="A125" s="298"/>
      <c r="B125" s="1135" t="s">
        <v>263</v>
      </c>
      <c r="C125" s="1136"/>
      <c r="D125" s="1136"/>
      <c r="E125" s="1136"/>
      <c r="F125" s="1136"/>
      <c r="G125" s="1137"/>
      <c r="H125" s="18"/>
      <c r="I125" s="18"/>
      <c r="J125" s="416"/>
    </row>
    <row r="126" spans="1:10" s="278" customFormat="1" ht="21.75" customHeight="1">
      <c r="A126" s="298"/>
      <c r="B126" s="282" t="s">
        <v>356</v>
      </c>
      <c r="C126" s="283" t="s">
        <v>233</v>
      </c>
      <c r="D126" s="284">
        <v>50</v>
      </c>
      <c r="E126" s="843">
        <v>354.01</v>
      </c>
      <c r="F126" s="377">
        <v>0.05</v>
      </c>
      <c r="G126" s="456">
        <f t="shared" si="1"/>
        <v>17.700500000000002</v>
      </c>
      <c r="H126" s="18"/>
      <c r="I126" s="18"/>
      <c r="J126" s="416"/>
    </row>
    <row r="127" spans="1:10" s="776" customFormat="1" ht="21.75" customHeight="1">
      <c r="A127" s="774"/>
      <c r="B127" s="282" t="s">
        <v>508</v>
      </c>
      <c r="C127" s="283" t="s">
        <v>233</v>
      </c>
      <c r="D127" s="284">
        <v>50</v>
      </c>
      <c r="E127" s="843">
        <v>354.01</v>
      </c>
      <c r="F127" s="377">
        <v>0.05</v>
      </c>
      <c r="G127" s="456">
        <f t="shared" si="1"/>
        <v>17.700500000000002</v>
      </c>
      <c r="H127" s="18"/>
      <c r="I127" s="18"/>
      <c r="J127" s="775"/>
    </row>
    <row r="128" spans="1:10" s="776" customFormat="1" ht="21.75" customHeight="1">
      <c r="A128" s="774"/>
      <c r="B128" s="282" t="s">
        <v>509</v>
      </c>
      <c r="C128" s="283" t="s">
        <v>233</v>
      </c>
      <c r="D128" s="284">
        <v>62.5</v>
      </c>
      <c r="E128" s="843">
        <v>354.01</v>
      </c>
      <c r="F128" s="377">
        <v>0.05</v>
      </c>
      <c r="G128" s="456">
        <f t="shared" si="1"/>
        <v>17.700500000000002</v>
      </c>
      <c r="H128" s="18"/>
      <c r="I128" s="18"/>
      <c r="J128" s="775"/>
    </row>
    <row r="129" spans="1:10" s="276" customFormat="1" ht="21.75" customHeight="1">
      <c r="A129" s="298"/>
      <c r="B129" s="282" t="s">
        <v>357</v>
      </c>
      <c r="C129" s="283" t="s">
        <v>233</v>
      </c>
      <c r="D129" s="284">
        <v>62.5</v>
      </c>
      <c r="E129" s="843">
        <v>354.01</v>
      </c>
      <c r="F129" s="377">
        <v>0.05</v>
      </c>
      <c r="G129" s="456">
        <f t="shared" si="1"/>
        <v>17.700500000000002</v>
      </c>
      <c r="H129" s="18"/>
      <c r="I129" s="18"/>
      <c r="J129" s="416"/>
    </row>
    <row r="130" spans="1:10" s="278" customFormat="1" ht="21.75" customHeight="1">
      <c r="A130" s="298"/>
      <c r="B130" s="1135" t="s">
        <v>264</v>
      </c>
      <c r="C130" s="1136"/>
      <c r="D130" s="1136"/>
      <c r="E130" s="1136"/>
      <c r="F130" s="1136"/>
      <c r="G130" s="1137"/>
      <c r="H130" s="18"/>
      <c r="I130" s="18"/>
      <c r="J130" s="416"/>
    </row>
    <row r="131" spans="1:10" s="278" customFormat="1" ht="27.75" customHeight="1">
      <c r="A131" s="298"/>
      <c r="B131" s="282" t="s">
        <v>510</v>
      </c>
      <c r="C131" s="283" t="s">
        <v>233</v>
      </c>
      <c r="D131" s="284">
        <v>50</v>
      </c>
      <c r="E131" s="455">
        <v>62.09</v>
      </c>
      <c r="F131" s="377">
        <v>0.5</v>
      </c>
      <c r="G131" s="456">
        <f t="shared" si="1"/>
        <v>31.045000000000002</v>
      </c>
      <c r="H131" s="18"/>
      <c r="I131" s="18"/>
      <c r="J131" s="416"/>
    </row>
    <row r="132" spans="1:10" s="776" customFormat="1" ht="26.25" customHeight="1">
      <c r="A132" s="774"/>
      <c r="B132" s="282" t="s">
        <v>358</v>
      </c>
      <c r="C132" s="283" t="s">
        <v>233</v>
      </c>
      <c r="D132" s="284">
        <v>125</v>
      </c>
      <c r="E132" s="843">
        <v>92.59</v>
      </c>
      <c r="F132" s="377">
        <v>0.5</v>
      </c>
      <c r="G132" s="456">
        <f t="shared" si="1"/>
        <v>46.295000000000002</v>
      </c>
      <c r="H132" s="18"/>
      <c r="I132" s="18"/>
      <c r="J132" s="775"/>
    </row>
    <row r="133" spans="1:10" s="276" customFormat="1" ht="21.75" customHeight="1">
      <c r="A133" s="298"/>
      <c r="B133" s="1135" t="s">
        <v>265</v>
      </c>
      <c r="C133" s="1136"/>
      <c r="D133" s="1136"/>
      <c r="E133" s="1136"/>
      <c r="F133" s="1136"/>
      <c r="G133" s="1137"/>
      <c r="H133" s="18"/>
      <c r="I133" s="18"/>
      <c r="J133" s="416"/>
    </row>
    <row r="134" spans="1:10" s="278" customFormat="1" ht="21.75" customHeight="1">
      <c r="A134" s="298"/>
      <c r="B134" s="282" t="s">
        <v>266</v>
      </c>
      <c r="C134" s="283" t="s">
        <v>183</v>
      </c>
      <c r="D134" s="284">
        <v>0.8</v>
      </c>
      <c r="E134" s="455">
        <v>712.38</v>
      </c>
      <c r="F134" s="377">
        <v>0.2</v>
      </c>
      <c r="G134" s="456">
        <f t="shared" si="1"/>
        <v>142.476</v>
      </c>
      <c r="H134" s="18"/>
      <c r="I134" s="18"/>
      <c r="J134" s="416"/>
    </row>
    <row r="135" spans="1:10" s="278" customFormat="1" ht="21.75" customHeight="1" thickBot="1">
      <c r="A135" s="298"/>
      <c r="B135" s="788" t="s">
        <v>267</v>
      </c>
      <c r="C135" s="789" t="s">
        <v>180</v>
      </c>
      <c r="D135" s="790">
        <v>1.5</v>
      </c>
      <c r="E135" s="844">
        <v>300.64</v>
      </c>
      <c r="F135" s="791">
        <v>3</v>
      </c>
      <c r="G135" s="794">
        <f t="shared" si="1"/>
        <v>901.92</v>
      </c>
      <c r="H135" s="18"/>
      <c r="I135" s="18"/>
      <c r="J135" s="416"/>
    </row>
    <row r="136" spans="1:10" s="276" customFormat="1" ht="21.75" customHeight="1">
      <c r="A136" s="298"/>
      <c r="B136" s="795" t="s">
        <v>268</v>
      </c>
      <c r="C136" s="302"/>
      <c r="D136" s="303"/>
      <c r="E136" s="796"/>
      <c r="F136" s="301"/>
      <c r="G136" s="796"/>
      <c r="H136" s="800"/>
      <c r="I136" s="18"/>
    </row>
    <row r="137" spans="1:10" s="276" customFormat="1" ht="21.75" customHeight="1">
      <c r="A137" s="298"/>
      <c r="B137" s="1138" t="s">
        <v>30</v>
      </c>
      <c r="C137" s="1138"/>
      <c r="D137" s="1138"/>
      <c r="E137" s="803"/>
      <c r="F137" s="954" t="s">
        <v>19</v>
      </c>
      <c r="G137" s="954"/>
      <c r="H137" s="800"/>
      <c r="I137" s="18"/>
    </row>
    <row r="138" spans="1:10" s="276" customFormat="1" ht="21.75" customHeight="1">
      <c r="A138" s="298"/>
      <c r="B138" s="1138" t="s">
        <v>26</v>
      </c>
      <c r="C138" s="1138"/>
      <c r="D138" s="1138"/>
      <c r="E138" s="803"/>
      <c r="F138" s="762" t="s">
        <v>46</v>
      </c>
      <c r="G138" s="762"/>
      <c r="H138" s="800"/>
      <c r="I138" s="18"/>
    </row>
    <row r="139" spans="1:10" s="276" customFormat="1" ht="21.75" customHeight="1">
      <c r="A139" s="298"/>
      <c r="B139" s="1138" t="s">
        <v>269</v>
      </c>
      <c r="C139" s="1138"/>
      <c r="D139" s="1138"/>
      <c r="E139" s="803"/>
      <c r="F139" s="1088" t="s">
        <v>47</v>
      </c>
      <c r="G139" s="1088"/>
      <c r="H139" s="800"/>
      <c r="I139" s="18"/>
    </row>
    <row r="140" spans="1:10" s="276" customFormat="1" ht="21.75" customHeight="1">
      <c r="A140" s="298"/>
      <c r="B140" s="1138" t="s">
        <v>270</v>
      </c>
      <c r="C140" s="1138"/>
      <c r="D140" s="1138"/>
      <c r="E140" s="803"/>
      <c r="F140" s="767" t="s">
        <v>48</v>
      </c>
      <c r="G140" s="768"/>
      <c r="H140" s="800"/>
      <c r="I140" s="18"/>
    </row>
    <row r="141" spans="1:10" s="276" customFormat="1" ht="21.75" customHeight="1">
      <c r="A141" s="298"/>
      <c r="B141" s="1138" t="s">
        <v>511</v>
      </c>
      <c r="C141" s="1138"/>
      <c r="D141" s="1138"/>
      <c r="E141" s="803"/>
      <c r="F141" s="767" t="s">
        <v>49</v>
      </c>
      <c r="G141" s="768"/>
      <c r="H141" s="800"/>
      <c r="I141" s="18"/>
    </row>
    <row r="142" spans="1:10" s="278" customFormat="1" ht="21.75" customHeight="1">
      <c r="A142" s="298"/>
      <c r="B142" s="797"/>
      <c r="C142" s="797"/>
      <c r="D142" s="797"/>
      <c r="E142" s="797"/>
      <c r="F142" s="797"/>
      <c r="G142" s="797"/>
      <c r="H142" s="801"/>
    </row>
    <row r="143" spans="1:10" s="276" customFormat="1" ht="21.75" customHeight="1">
      <c r="A143" s="298"/>
      <c r="B143" s="1141"/>
      <c r="C143" s="1138"/>
      <c r="D143" s="1138"/>
      <c r="E143" s="1138"/>
      <c r="F143" s="1138"/>
      <c r="G143" s="285"/>
      <c r="H143" s="800"/>
    </row>
    <row r="144" spans="1:10" s="276" customFormat="1" ht="21.75" customHeight="1">
      <c r="A144" s="298"/>
      <c r="B144" s="1139"/>
      <c r="C144" s="1140"/>
      <c r="D144" s="1140"/>
      <c r="E144" s="1140"/>
      <c r="F144" s="1140"/>
      <c r="H144" s="800"/>
    </row>
    <row r="145" spans="1:8" s="276" customFormat="1" ht="18" customHeight="1">
      <c r="A145" s="298"/>
      <c r="B145" s="361"/>
      <c r="C145" s="295"/>
      <c r="D145" s="296"/>
      <c r="E145" s="300"/>
      <c r="F145" s="297"/>
      <c r="G145" s="300"/>
      <c r="H145" s="800"/>
    </row>
    <row r="146" spans="1:8" s="276" customFormat="1" ht="18" customHeight="1">
      <c r="A146" s="298"/>
      <c r="B146" s="361"/>
      <c r="C146" s="295"/>
      <c r="D146" s="296"/>
      <c r="E146" s="300"/>
      <c r="G146" s="219"/>
      <c r="H146" s="800"/>
    </row>
    <row r="147" spans="1:8" s="276" customFormat="1" ht="18" customHeight="1">
      <c r="A147" s="298"/>
      <c r="B147" s="361"/>
      <c r="C147" s="295"/>
      <c r="D147" s="296"/>
      <c r="E147" s="300"/>
      <c r="G147" s="339"/>
      <c r="H147" s="800"/>
    </row>
    <row r="148" spans="1:8" s="276" customFormat="1" ht="18" customHeight="1">
      <c r="A148" s="298"/>
      <c r="B148" s="361"/>
      <c r="C148" s="295"/>
      <c r="D148" s="296"/>
      <c r="E148" s="300"/>
      <c r="G148" s="337"/>
      <c r="H148" s="800"/>
    </row>
    <row r="149" spans="1:8" s="276" customFormat="1" ht="18" customHeight="1">
      <c r="A149" s="298"/>
      <c r="B149" s="361"/>
      <c r="C149" s="295"/>
      <c r="D149" s="296"/>
      <c r="E149" s="300"/>
      <c r="G149" s="344"/>
      <c r="H149" s="800"/>
    </row>
    <row r="150" spans="1:8" s="276" customFormat="1" ht="18" customHeight="1">
      <c r="A150" s="298"/>
      <c r="B150" s="361"/>
      <c r="C150" s="295"/>
      <c r="D150" s="296"/>
      <c r="E150" s="300"/>
      <c r="G150" s="344"/>
      <c r="H150" s="800"/>
    </row>
    <row r="151" spans="1:8" s="276" customFormat="1" ht="18" customHeight="1">
      <c r="A151" s="298"/>
      <c r="B151" s="361"/>
      <c r="C151" s="295"/>
      <c r="D151" s="296"/>
      <c r="E151" s="300"/>
      <c r="F151" s="297"/>
      <c r="G151" s="300"/>
      <c r="H151" s="800"/>
    </row>
    <row r="152" spans="1:8" s="276" customFormat="1" ht="18" customHeight="1">
      <c r="A152" s="298"/>
      <c r="B152" s="361"/>
      <c r="C152" s="295"/>
      <c r="D152" s="296"/>
      <c r="E152" s="300"/>
      <c r="F152" s="297"/>
      <c r="G152" s="300"/>
      <c r="H152" s="800"/>
    </row>
    <row r="153" spans="1:8" s="276" customFormat="1" ht="18" customHeight="1">
      <c r="A153" s="298"/>
      <c r="B153" s="361"/>
      <c r="C153" s="295"/>
      <c r="D153" s="296"/>
      <c r="E153" s="300"/>
      <c r="F153" s="297"/>
      <c r="G153" s="300"/>
      <c r="H153" s="800"/>
    </row>
    <row r="154" spans="1:8" s="276" customFormat="1" ht="18" customHeight="1">
      <c r="A154" s="298"/>
      <c r="B154" s="361"/>
      <c r="C154" s="295"/>
      <c r="D154" s="296"/>
      <c r="E154" s="300"/>
      <c r="F154" s="297"/>
      <c r="G154" s="300"/>
      <c r="H154" s="800"/>
    </row>
    <row r="155" spans="1:8" s="276" customFormat="1" ht="18" customHeight="1">
      <c r="A155" s="298"/>
      <c r="B155" s="361"/>
      <c r="C155" s="295"/>
      <c r="D155" s="296"/>
      <c r="E155" s="300"/>
      <c r="F155" s="297"/>
      <c r="G155" s="300"/>
      <c r="H155" s="800"/>
    </row>
    <row r="156" spans="1:8" s="276" customFormat="1" ht="18" customHeight="1">
      <c r="A156" s="298"/>
      <c r="B156" s="361"/>
      <c r="C156" s="295"/>
      <c r="D156" s="296"/>
      <c r="E156" s="300"/>
      <c r="F156" s="297"/>
      <c r="G156" s="300"/>
      <c r="H156" s="800"/>
    </row>
    <row r="157" spans="1:8" s="276" customFormat="1" ht="18" customHeight="1">
      <c r="A157" s="298"/>
      <c r="B157" s="361"/>
      <c r="C157" s="295"/>
      <c r="D157" s="296"/>
      <c r="E157" s="300"/>
      <c r="F157" s="297"/>
      <c r="G157" s="300"/>
      <c r="H157" s="800"/>
    </row>
    <row r="158" spans="1:8" s="276" customFormat="1" ht="18" customHeight="1">
      <c r="A158" s="298"/>
      <c r="B158" s="361"/>
      <c r="C158" s="295"/>
      <c r="D158" s="296"/>
      <c r="E158" s="300"/>
      <c r="F158" s="297"/>
      <c r="G158" s="300"/>
      <c r="H158" s="800"/>
    </row>
    <row r="159" spans="1:8" s="276" customFormat="1" ht="18" customHeight="1">
      <c r="A159" s="298"/>
      <c r="B159" s="361"/>
      <c r="C159" s="295"/>
      <c r="D159" s="296"/>
      <c r="E159" s="300"/>
      <c r="F159" s="297"/>
      <c r="G159" s="300"/>
      <c r="H159" s="800"/>
    </row>
    <row r="160" spans="1:8" s="276" customFormat="1" ht="18" customHeight="1">
      <c r="A160" s="298"/>
      <c r="B160" s="361"/>
      <c r="C160" s="295"/>
      <c r="D160" s="296"/>
      <c r="E160" s="300"/>
      <c r="F160" s="297"/>
      <c r="G160" s="300"/>
      <c r="H160" s="800"/>
    </row>
    <row r="161" spans="1:8" s="276" customFormat="1" ht="18" customHeight="1">
      <c r="A161" s="298"/>
      <c r="B161" s="361"/>
      <c r="C161" s="295"/>
      <c r="D161" s="296"/>
      <c r="E161" s="300"/>
      <c r="F161" s="297"/>
      <c r="G161" s="300"/>
      <c r="H161" s="800"/>
    </row>
    <row r="162" spans="1:8" s="276" customFormat="1" ht="18" customHeight="1">
      <c r="A162" s="298"/>
      <c r="B162" s="361"/>
      <c r="C162" s="295"/>
      <c r="D162" s="296"/>
      <c r="E162" s="300"/>
      <c r="F162" s="297"/>
      <c r="G162" s="300"/>
      <c r="H162" s="800"/>
    </row>
    <row r="163" spans="1:8" s="276" customFormat="1" ht="18" customHeight="1">
      <c r="A163" s="298"/>
      <c r="B163" s="361"/>
      <c r="C163" s="295"/>
      <c r="D163" s="296"/>
      <c r="E163" s="300"/>
      <c r="F163" s="297"/>
      <c r="G163" s="300"/>
      <c r="H163" s="800"/>
    </row>
    <row r="164" spans="1:8" s="276" customFormat="1" ht="18" customHeight="1">
      <c r="A164" s="298"/>
      <c r="B164" s="361"/>
      <c r="C164" s="295"/>
      <c r="D164" s="296"/>
      <c r="E164" s="300"/>
      <c r="F164" s="297"/>
      <c r="G164" s="300"/>
      <c r="H164" s="800"/>
    </row>
    <row r="165" spans="1:8" s="276" customFormat="1" ht="18" customHeight="1">
      <c r="A165" s="298"/>
      <c r="B165" s="361"/>
      <c r="C165" s="295"/>
      <c r="D165" s="296"/>
      <c r="E165" s="300"/>
      <c r="F165" s="297"/>
      <c r="G165" s="300"/>
      <c r="H165" s="800"/>
    </row>
    <row r="166" spans="1:8" s="276" customFormat="1" ht="18" customHeight="1">
      <c r="A166" s="298"/>
      <c r="B166" s="361"/>
      <c r="C166" s="295"/>
      <c r="D166" s="296"/>
      <c r="E166" s="300"/>
      <c r="F166" s="297"/>
      <c r="G166" s="300"/>
      <c r="H166" s="800"/>
    </row>
    <row r="167" spans="1:8" s="276" customFormat="1" ht="18" customHeight="1">
      <c r="A167" s="298"/>
      <c r="B167" s="361"/>
      <c r="C167" s="295"/>
      <c r="D167" s="296"/>
      <c r="E167" s="300"/>
      <c r="F167" s="297"/>
      <c r="G167" s="300"/>
      <c r="H167" s="800"/>
    </row>
    <row r="168" spans="1:8" s="276" customFormat="1" ht="18" customHeight="1">
      <c r="A168" s="298"/>
      <c r="B168" s="361"/>
      <c r="C168" s="295"/>
      <c r="D168" s="296"/>
      <c r="E168" s="300"/>
      <c r="F168" s="297"/>
      <c r="G168" s="300"/>
      <c r="H168" s="800"/>
    </row>
    <row r="169" spans="1:8" s="276" customFormat="1" ht="18" customHeight="1">
      <c r="A169" s="298"/>
      <c r="B169" s="361"/>
      <c r="C169" s="295"/>
      <c r="D169" s="296"/>
      <c r="E169" s="300"/>
      <c r="F169" s="297"/>
      <c r="G169" s="300"/>
      <c r="H169" s="800"/>
    </row>
    <row r="170" spans="1:8" s="276" customFormat="1" ht="18" customHeight="1">
      <c r="A170" s="298"/>
      <c r="B170" s="361"/>
      <c r="C170" s="295"/>
      <c r="D170" s="296"/>
      <c r="E170" s="300"/>
      <c r="F170" s="297"/>
      <c r="G170" s="300"/>
      <c r="H170" s="800"/>
    </row>
    <row r="171" spans="1:8" s="276" customFormat="1" ht="18" customHeight="1">
      <c r="A171" s="298"/>
      <c r="B171" s="361"/>
      <c r="C171" s="295"/>
      <c r="D171" s="296"/>
      <c r="E171" s="300"/>
      <c r="F171" s="297"/>
      <c r="G171" s="300"/>
      <c r="H171" s="800"/>
    </row>
    <row r="172" spans="1:8" s="276" customFormat="1" ht="18" customHeight="1">
      <c r="A172" s="298"/>
      <c r="B172" s="361"/>
      <c r="C172" s="295"/>
      <c r="D172" s="296"/>
      <c r="E172" s="300"/>
      <c r="F172" s="297"/>
      <c r="G172" s="300"/>
      <c r="H172" s="800"/>
    </row>
    <row r="173" spans="1:8" s="276" customFormat="1" ht="18" customHeight="1">
      <c r="A173" s="298"/>
      <c r="B173" s="361"/>
      <c r="C173" s="295"/>
      <c r="D173" s="296"/>
      <c r="E173" s="300"/>
      <c r="F173" s="297"/>
      <c r="G173" s="300"/>
      <c r="H173" s="800"/>
    </row>
    <row r="174" spans="1:8" s="276" customFormat="1" ht="18" customHeight="1">
      <c r="A174" s="298"/>
      <c r="B174" s="361"/>
      <c r="C174" s="295"/>
      <c r="D174" s="296"/>
      <c r="E174" s="300"/>
      <c r="F174" s="297"/>
      <c r="G174" s="300"/>
      <c r="H174" s="800"/>
    </row>
    <row r="175" spans="1:8" s="276" customFormat="1" ht="18" customHeight="1">
      <c r="A175" s="298"/>
      <c r="B175" s="361"/>
      <c r="C175" s="295"/>
      <c r="D175" s="296"/>
      <c r="E175" s="300"/>
      <c r="F175" s="297"/>
      <c r="G175" s="300"/>
      <c r="H175" s="800"/>
    </row>
    <row r="176" spans="1:8" s="276" customFormat="1" ht="18" customHeight="1">
      <c r="A176" s="298"/>
      <c r="B176" s="361"/>
      <c r="C176" s="295"/>
      <c r="D176" s="296"/>
      <c r="E176" s="300"/>
      <c r="F176" s="297"/>
      <c r="G176" s="300"/>
      <c r="H176" s="800"/>
    </row>
    <row r="177" spans="1:8" s="276" customFormat="1" ht="18" customHeight="1">
      <c r="A177" s="298"/>
      <c r="B177" s="361"/>
      <c r="C177" s="295"/>
      <c r="D177" s="296"/>
      <c r="E177" s="300"/>
      <c r="F177" s="297"/>
      <c r="G177" s="300"/>
      <c r="H177" s="800"/>
    </row>
    <row r="178" spans="1:8" s="276" customFormat="1" ht="18" customHeight="1">
      <c r="A178" s="298"/>
      <c r="B178" s="361"/>
      <c r="C178" s="295"/>
      <c r="D178" s="296"/>
      <c r="E178" s="300"/>
      <c r="F178" s="297"/>
      <c r="G178" s="300"/>
      <c r="H178" s="800"/>
    </row>
    <row r="179" spans="1:8" s="276" customFormat="1" ht="18" customHeight="1">
      <c r="A179" s="298"/>
      <c r="B179" s="361"/>
      <c r="C179" s="295"/>
      <c r="D179" s="296"/>
      <c r="E179" s="300"/>
      <c r="F179" s="297"/>
      <c r="G179" s="300"/>
      <c r="H179" s="800"/>
    </row>
    <row r="180" spans="1:8" s="276" customFormat="1" ht="18" customHeight="1">
      <c r="A180" s="298"/>
      <c r="B180" s="361"/>
      <c r="C180" s="295"/>
      <c r="D180" s="296"/>
      <c r="E180" s="300"/>
      <c r="F180" s="297"/>
      <c r="G180" s="300"/>
      <c r="H180" s="800"/>
    </row>
    <row r="181" spans="1:8" s="276" customFormat="1" ht="18" customHeight="1">
      <c r="A181" s="298"/>
      <c r="B181" s="361"/>
      <c r="C181" s="295"/>
      <c r="D181" s="296"/>
      <c r="E181" s="300"/>
      <c r="F181" s="297"/>
      <c r="G181" s="300"/>
      <c r="H181" s="800"/>
    </row>
    <row r="182" spans="1:8" s="276" customFormat="1" ht="18" customHeight="1">
      <c r="A182" s="298"/>
      <c r="B182" s="361"/>
      <c r="C182" s="295"/>
      <c r="D182" s="296"/>
      <c r="E182" s="300"/>
      <c r="F182" s="297"/>
      <c r="G182" s="300"/>
      <c r="H182" s="800"/>
    </row>
    <row r="183" spans="1:8" s="276" customFormat="1" ht="18" customHeight="1">
      <c r="A183" s="298"/>
      <c r="B183" s="361"/>
      <c r="C183" s="295"/>
      <c r="D183" s="296"/>
      <c r="E183" s="300"/>
      <c r="F183" s="297"/>
      <c r="G183" s="300"/>
      <c r="H183" s="800"/>
    </row>
    <row r="184" spans="1:8" s="276" customFormat="1" ht="18" customHeight="1">
      <c r="A184" s="298"/>
      <c r="B184" s="361"/>
      <c r="C184" s="295"/>
      <c r="D184" s="296"/>
      <c r="E184" s="300"/>
      <c r="F184" s="297"/>
      <c r="G184" s="300"/>
      <c r="H184" s="800"/>
    </row>
    <row r="185" spans="1:8" s="276" customFormat="1" ht="18" customHeight="1">
      <c r="A185" s="298"/>
      <c r="B185" s="361"/>
      <c r="C185" s="295"/>
      <c r="D185" s="296"/>
      <c r="E185" s="300"/>
      <c r="F185" s="297"/>
      <c r="G185" s="300"/>
      <c r="H185" s="800"/>
    </row>
    <row r="186" spans="1:8" s="276" customFormat="1" ht="18" customHeight="1">
      <c r="A186" s="298"/>
      <c r="B186" s="361"/>
      <c r="C186" s="295"/>
      <c r="D186" s="296"/>
      <c r="E186" s="300"/>
      <c r="F186" s="297"/>
      <c r="G186" s="300"/>
      <c r="H186" s="800"/>
    </row>
    <row r="187" spans="1:8" s="276" customFormat="1" ht="18" customHeight="1">
      <c r="A187" s="298"/>
      <c r="B187" s="361"/>
      <c r="C187" s="295"/>
      <c r="D187" s="296"/>
      <c r="E187" s="300"/>
      <c r="F187" s="297"/>
      <c r="G187" s="300"/>
      <c r="H187" s="800"/>
    </row>
    <row r="188" spans="1:8" s="276" customFormat="1" ht="18" customHeight="1">
      <c r="A188" s="298"/>
      <c r="B188" s="361"/>
      <c r="C188" s="295"/>
      <c r="D188" s="296"/>
      <c r="E188" s="300"/>
      <c r="F188" s="297"/>
      <c r="G188" s="300"/>
      <c r="H188" s="800"/>
    </row>
    <row r="189" spans="1:8" s="276" customFormat="1" ht="18" customHeight="1">
      <c r="A189" s="298"/>
      <c r="B189" s="361"/>
      <c r="C189" s="295"/>
      <c r="D189" s="296"/>
      <c r="E189" s="300"/>
      <c r="F189" s="297"/>
      <c r="G189" s="300"/>
      <c r="H189" s="800"/>
    </row>
    <row r="190" spans="1:8" s="276" customFormat="1" ht="18" customHeight="1">
      <c r="A190" s="298"/>
      <c r="B190" s="361"/>
      <c r="C190" s="295"/>
      <c r="D190" s="296"/>
      <c r="E190" s="300"/>
      <c r="F190" s="297"/>
      <c r="G190" s="300"/>
      <c r="H190" s="800"/>
    </row>
    <row r="191" spans="1:8" s="276" customFormat="1" ht="18" customHeight="1">
      <c r="A191" s="298"/>
      <c r="B191" s="361"/>
      <c r="C191" s="295"/>
      <c r="D191" s="296"/>
      <c r="E191" s="300"/>
      <c r="F191" s="297"/>
      <c r="G191" s="300"/>
      <c r="H191" s="800"/>
    </row>
    <row r="192" spans="1:8" s="276" customFormat="1" ht="18" customHeight="1">
      <c r="A192" s="298"/>
      <c r="B192" s="361"/>
      <c r="C192" s="295"/>
      <c r="D192" s="296"/>
      <c r="E192" s="300"/>
      <c r="F192" s="297"/>
      <c r="G192" s="300"/>
      <c r="H192" s="800"/>
    </row>
    <row r="193" spans="1:8" s="276" customFormat="1" ht="18" customHeight="1">
      <c r="A193" s="298"/>
      <c r="B193" s="361"/>
      <c r="C193" s="295"/>
      <c r="D193" s="296"/>
      <c r="E193" s="300"/>
      <c r="F193" s="297"/>
      <c r="G193" s="300"/>
      <c r="H193" s="800"/>
    </row>
    <row r="194" spans="1:8" s="276" customFormat="1" ht="18" customHeight="1">
      <c r="A194" s="298"/>
      <c r="B194" s="361"/>
      <c r="C194" s="295"/>
      <c r="D194" s="296"/>
      <c r="E194" s="300"/>
      <c r="F194" s="297"/>
      <c r="G194" s="300"/>
      <c r="H194" s="800"/>
    </row>
    <row r="195" spans="1:8" s="276" customFormat="1" ht="18" customHeight="1">
      <c r="A195" s="298"/>
      <c r="B195" s="361"/>
      <c r="C195" s="295"/>
      <c r="D195" s="296"/>
      <c r="E195" s="300"/>
      <c r="F195" s="297"/>
      <c r="G195" s="300"/>
      <c r="H195" s="800"/>
    </row>
    <row r="196" spans="1:8" s="276" customFormat="1" ht="18" customHeight="1">
      <c r="A196" s="298"/>
      <c r="B196" s="361"/>
      <c r="C196" s="295"/>
      <c r="D196" s="296"/>
      <c r="E196" s="300"/>
      <c r="F196" s="297"/>
      <c r="G196" s="300"/>
      <c r="H196" s="800"/>
    </row>
    <row r="197" spans="1:8" s="276" customFormat="1" ht="18" customHeight="1">
      <c r="A197" s="298"/>
      <c r="B197" s="361"/>
      <c r="C197" s="295"/>
      <c r="D197" s="296"/>
      <c r="E197" s="300"/>
      <c r="F197" s="297"/>
      <c r="G197" s="300"/>
      <c r="H197" s="800"/>
    </row>
    <row r="198" spans="1:8" s="276" customFormat="1" ht="18" customHeight="1">
      <c r="A198" s="298"/>
      <c r="B198" s="361"/>
      <c r="C198" s="295"/>
      <c r="D198" s="296"/>
      <c r="E198" s="300"/>
      <c r="F198" s="297"/>
      <c r="G198" s="300"/>
      <c r="H198" s="800"/>
    </row>
    <row r="199" spans="1:8" s="276" customFormat="1" ht="18" customHeight="1">
      <c r="A199" s="298"/>
      <c r="B199" s="361"/>
      <c r="C199" s="295"/>
      <c r="D199" s="296"/>
      <c r="E199" s="300"/>
      <c r="F199" s="297"/>
      <c r="G199" s="300"/>
      <c r="H199" s="800"/>
    </row>
    <row r="200" spans="1:8" s="276" customFormat="1" ht="18" customHeight="1">
      <c r="A200" s="298"/>
      <c r="B200" s="361"/>
      <c r="C200" s="295"/>
      <c r="D200" s="296"/>
      <c r="E200" s="300"/>
      <c r="F200" s="297"/>
      <c r="G200" s="300"/>
      <c r="H200" s="800"/>
    </row>
    <row r="201" spans="1:8" s="276" customFormat="1" ht="18" customHeight="1">
      <c r="A201" s="298"/>
      <c r="B201" s="361"/>
      <c r="C201" s="295"/>
      <c r="D201" s="296"/>
      <c r="E201" s="300"/>
      <c r="F201" s="297"/>
      <c r="G201" s="300"/>
      <c r="H201" s="800"/>
    </row>
    <row r="202" spans="1:8" s="276" customFormat="1" ht="18" customHeight="1">
      <c r="A202" s="298"/>
      <c r="B202" s="361"/>
      <c r="C202" s="295"/>
      <c r="D202" s="296"/>
      <c r="E202" s="300"/>
      <c r="F202" s="297"/>
      <c r="G202" s="300"/>
      <c r="H202" s="800"/>
    </row>
    <row r="203" spans="1:8" s="276" customFormat="1" ht="18" customHeight="1">
      <c r="A203" s="298"/>
      <c r="B203" s="361"/>
      <c r="C203" s="295"/>
      <c r="D203" s="296"/>
      <c r="E203" s="300"/>
      <c r="F203" s="297"/>
      <c r="G203" s="300"/>
      <c r="H203" s="800"/>
    </row>
    <row r="204" spans="1:8" s="276" customFormat="1" ht="18" customHeight="1">
      <c r="A204" s="298"/>
      <c r="B204" s="361"/>
      <c r="C204" s="295"/>
      <c r="D204" s="296"/>
      <c r="E204" s="300"/>
      <c r="F204" s="297"/>
      <c r="G204" s="300"/>
      <c r="H204" s="800"/>
    </row>
    <row r="205" spans="1:8" s="276" customFormat="1" ht="18" customHeight="1">
      <c r="A205" s="298"/>
      <c r="B205" s="361"/>
      <c r="C205" s="295"/>
      <c r="D205" s="296"/>
      <c r="E205" s="300"/>
      <c r="F205" s="297"/>
      <c r="G205" s="300"/>
      <c r="H205" s="800"/>
    </row>
    <row r="206" spans="1:8" s="276" customFormat="1" ht="18" customHeight="1">
      <c r="A206" s="298"/>
      <c r="B206" s="361"/>
      <c r="C206" s="295"/>
      <c r="D206" s="296"/>
      <c r="E206" s="300"/>
      <c r="F206" s="297"/>
      <c r="G206" s="300"/>
      <c r="H206" s="800"/>
    </row>
    <row r="207" spans="1:8" s="276" customFormat="1" ht="18" customHeight="1">
      <c r="A207" s="298"/>
      <c r="B207" s="361"/>
      <c r="C207" s="295"/>
      <c r="D207" s="296"/>
      <c r="E207" s="300"/>
      <c r="F207" s="297"/>
      <c r="G207" s="300"/>
      <c r="H207" s="800"/>
    </row>
    <row r="208" spans="1:8" s="276" customFormat="1" ht="18" customHeight="1">
      <c r="A208" s="298"/>
      <c r="B208" s="361"/>
      <c r="C208" s="295"/>
      <c r="D208" s="296"/>
      <c r="E208" s="300"/>
      <c r="F208" s="297"/>
      <c r="G208" s="300"/>
      <c r="H208" s="800"/>
    </row>
    <row r="209" spans="1:8" s="276" customFormat="1" ht="18" customHeight="1">
      <c r="A209" s="298"/>
      <c r="B209" s="361"/>
      <c r="C209" s="295"/>
      <c r="D209" s="296"/>
      <c r="E209" s="300"/>
      <c r="F209" s="297"/>
      <c r="G209" s="300"/>
      <c r="H209" s="800"/>
    </row>
    <row r="210" spans="1:8" s="276" customFormat="1" ht="18" customHeight="1">
      <c r="A210" s="298"/>
      <c r="B210" s="361"/>
      <c r="C210" s="295"/>
      <c r="D210" s="296"/>
      <c r="E210" s="300"/>
      <c r="F210" s="297"/>
      <c r="G210" s="300"/>
      <c r="H210" s="800"/>
    </row>
    <row r="211" spans="1:8" s="276" customFormat="1" ht="18" customHeight="1">
      <c r="A211" s="298"/>
      <c r="B211" s="361"/>
      <c r="C211" s="295"/>
      <c r="D211" s="296"/>
      <c r="E211" s="300"/>
      <c r="F211" s="297"/>
      <c r="G211" s="300"/>
      <c r="H211" s="800"/>
    </row>
    <row r="212" spans="1:8" s="276" customFormat="1" ht="18" customHeight="1">
      <c r="A212" s="298"/>
      <c r="B212" s="361"/>
      <c r="C212" s="295"/>
      <c r="D212" s="296"/>
      <c r="E212" s="300"/>
      <c r="F212" s="297"/>
      <c r="G212" s="300"/>
      <c r="H212" s="800"/>
    </row>
    <row r="213" spans="1:8" s="276" customFormat="1" ht="18" customHeight="1">
      <c r="A213" s="298"/>
      <c r="B213" s="361"/>
      <c r="C213" s="295"/>
      <c r="D213" s="296"/>
      <c r="E213" s="300"/>
      <c r="F213" s="297"/>
      <c r="G213" s="300"/>
      <c r="H213" s="800"/>
    </row>
    <row r="214" spans="1:8" s="276" customFormat="1" ht="18" customHeight="1">
      <c r="A214" s="298"/>
      <c r="B214" s="361"/>
      <c r="C214" s="295"/>
      <c r="D214" s="296"/>
      <c r="E214" s="300"/>
      <c r="F214" s="297"/>
      <c r="G214" s="300"/>
      <c r="H214" s="800"/>
    </row>
    <row r="215" spans="1:8" s="276" customFormat="1" ht="18" customHeight="1">
      <c r="A215" s="298"/>
      <c r="B215" s="361"/>
      <c r="C215" s="295"/>
      <c r="D215" s="296"/>
      <c r="E215" s="300"/>
      <c r="F215" s="297"/>
      <c r="G215" s="300"/>
      <c r="H215" s="800"/>
    </row>
    <row r="216" spans="1:8" s="276" customFormat="1" ht="18" customHeight="1">
      <c r="A216" s="298"/>
      <c r="B216" s="361"/>
      <c r="C216" s="295"/>
      <c r="D216" s="296"/>
      <c r="E216" s="300"/>
      <c r="F216" s="297"/>
      <c r="G216" s="300"/>
      <c r="H216" s="800"/>
    </row>
    <row r="217" spans="1:8" s="276" customFormat="1" ht="18" customHeight="1">
      <c r="A217" s="298"/>
      <c r="B217" s="361"/>
      <c r="C217" s="295"/>
      <c r="D217" s="296"/>
      <c r="E217" s="300"/>
      <c r="F217" s="297"/>
      <c r="G217" s="300"/>
      <c r="H217" s="800"/>
    </row>
    <row r="218" spans="1:8" s="276" customFormat="1" ht="18" customHeight="1">
      <c r="A218" s="298"/>
      <c r="B218" s="361"/>
      <c r="C218" s="295"/>
      <c r="D218" s="296"/>
      <c r="E218" s="300"/>
      <c r="F218" s="297"/>
      <c r="G218" s="300"/>
      <c r="H218" s="800"/>
    </row>
    <row r="219" spans="1:8" s="276" customFormat="1" ht="18" customHeight="1">
      <c r="A219" s="298"/>
      <c r="B219" s="361"/>
      <c r="C219" s="295"/>
      <c r="D219" s="296"/>
      <c r="E219" s="300"/>
      <c r="F219" s="297"/>
      <c r="G219" s="300"/>
      <c r="H219" s="800"/>
    </row>
    <row r="220" spans="1:8" s="276" customFormat="1" ht="18" customHeight="1">
      <c r="A220" s="298"/>
      <c r="B220" s="361"/>
      <c r="C220" s="295"/>
      <c r="D220" s="296"/>
      <c r="E220" s="300"/>
      <c r="F220" s="297"/>
      <c r="G220" s="300"/>
      <c r="H220" s="800"/>
    </row>
    <row r="221" spans="1:8" s="276" customFormat="1" ht="18" customHeight="1">
      <c r="A221" s="298"/>
      <c r="B221" s="361"/>
      <c r="C221" s="295"/>
      <c r="D221" s="296"/>
      <c r="E221" s="300"/>
      <c r="F221" s="297"/>
      <c r="G221" s="300"/>
      <c r="H221" s="800"/>
    </row>
    <row r="222" spans="1:8" s="276" customFormat="1" ht="18" customHeight="1">
      <c r="A222" s="298"/>
      <c r="B222" s="361"/>
      <c r="C222" s="295"/>
      <c r="D222" s="296"/>
      <c r="E222" s="300"/>
      <c r="F222" s="297"/>
      <c r="G222" s="300"/>
      <c r="H222" s="800"/>
    </row>
    <row r="223" spans="1:8" s="276" customFormat="1" ht="18" customHeight="1">
      <c r="A223" s="298"/>
      <c r="B223" s="361"/>
      <c r="C223" s="295"/>
      <c r="D223" s="296"/>
      <c r="E223" s="300"/>
      <c r="F223" s="297"/>
      <c r="G223" s="300"/>
      <c r="H223" s="800"/>
    </row>
    <row r="224" spans="1:8" s="276" customFormat="1" ht="18" customHeight="1">
      <c r="A224" s="298"/>
      <c r="B224" s="361"/>
      <c r="C224" s="295"/>
      <c r="D224" s="296"/>
      <c r="E224" s="300"/>
      <c r="F224" s="297"/>
      <c r="G224" s="300"/>
      <c r="H224" s="800"/>
    </row>
    <row r="225" spans="1:8" s="276" customFormat="1" ht="18" customHeight="1">
      <c r="A225" s="298"/>
      <c r="B225" s="361"/>
      <c r="C225" s="295"/>
      <c r="D225" s="296"/>
      <c r="E225" s="300"/>
      <c r="F225" s="297"/>
      <c r="G225" s="300"/>
      <c r="H225" s="800"/>
    </row>
    <row r="226" spans="1:8" s="276" customFormat="1" ht="18" customHeight="1">
      <c r="A226" s="298"/>
      <c r="B226" s="361"/>
      <c r="C226" s="295"/>
      <c r="D226" s="296"/>
      <c r="E226" s="300"/>
      <c r="F226" s="297"/>
      <c r="G226" s="300"/>
      <c r="H226" s="800"/>
    </row>
    <row r="227" spans="1:8" s="276" customFormat="1" ht="18" customHeight="1">
      <c r="A227" s="298"/>
      <c r="B227" s="361"/>
      <c r="C227" s="295"/>
      <c r="D227" s="296"/>
      <c r="E227" s="300"/>
      <c r="F227" s="297"/>
      <c r="G227" s="300"/>
      <c r="H227" s="800"/>
    </row>
    <row r="228" spans="1:8" s="276" customFormat="1" ht="18" customHeight="1">
      <c r="A228" s="298"/>
      <c r="B228" s="361"/>
      <c r="C228" s="295"/>
      <c r="D228" s="296"/>
      <c r="E228" s="300"/>
      <c r="F228" s="297"/>
      <c r="G228" s="300"/>
      <c r="H228" s="800"/>
    </row>
    <row r="229" spans="1:8" s="276" customFormat="1" ht="18" customHeight="1">
      <c r="A229" s="298"/>
      <c r="B229" s="361"/>
      <c r="C229" s="295"/>
      <c r="D229" s="296"/>
      <c r="E229" s="300"/>
      <c r="F229" s="297"/>
      <c r="G229" s="300"/>
      <c r="H229" s="800"/>
    </row>
    <row r="230" spans="1:8" s="276" customFormat="1" ht="18" customHeight="1">
      <c r="A230" s="298"/>
      <c r="B230" s="361"/>
      <c r="C230" s="295"/>
      <c r="D230" s="296"/>
      <c r="E230" s="300"/>
      <c r="F230" s="297"/>
      <c r="G230" s="300"/>
      <c r="H230" s="800"/>
    </row>
    <row r="231" spans="1:8" s="276" customFormat="1" ht="18" customHeight="1">
      <c r="A231" s="298"/>
      <c r="B231" s="361"/>
      <c r="C231" s="295"/>
      <c r="D231" s="296"/>
      <c r="E231" s="300"/>
      <c r="F231" s="297"/>
      <c r="G231" s="300"/>
      <c r="H231" s="800"/>
    </row>
    <row r="232" spans="1:8" s="276" customFormat="1" ht="15.95" customHeight="1">
      <c r="A232" s="298"/>
      <c r="B232" s="361"/>
      <c r="C232" s="295"/>
      <c r="D232" s="296"/>
      <c r="E232" s="300"/>
      <c r="F232" s="297"/>
      <c r="G232" s="300"/>
      <c r="H232" s="800"/>
    </row>
    <row r="233" spans="1:8" s="276" customFormat="1" ht="15.95" customHeight="1">
      <c r="A233" s="298"/>
      <c r="B233" s="361"/>
      <c r="C233" s="295"/>
      <c r="D233" s="296"/>
      <c r="E233" s="300"/>
      <c r="F233" s="297"/>
      <c r="G233" s="300"/>
      <c r="H233" s="800"/>
    </row>
    <row r="234" spans="1:8" s="276" customFormat="1" ht="15.95" customHeight="1">
      <c r="A234" s="298"/>
      <c r="B234" s="361"/>
      <c r="C234" s="295"/>
      <c r="D234" s="296"/>
      <c r="E234" s="300"/>
      <c r="F234" s="297"/>
      <c r="G234" s="300"/>
      <c r="H234" s="800"/>
    </row>
    <row r="235" spans="1:8" s="276" customFormat="1" ht="15.95" customHeight="1">
      <c r="A235" s="298"/>
      <c r="B235" s="361"/>
      <c r="C235" s="295"/>
      <c r="D235" s="296"/>
      <c r="E235" s="300"/>
      <c r="F235" s="297"/>
      <c r="G235" s="300"/>
      <c r="H235" s="800"/>
    </row>
    <row r="236" spans="1:8" s="276" customFormat="1" ht="15.95" customHeight="1">
      <c r="A236" s="298"/>
      <c r="B236" s="361"/>
      <c r="C236" s="295"/>
      <c r="D236" s="296"/>
      <c r="E236" s="300"/>
      <c r="F236" s="297"/>
      <c r="G236" s="300"/>
      <c r="H236" s="800"/>
    </row>
    <row r="237" spans="1:8" s="276" customFormat="1" ht="15.95" customHeight="1">
      <c r="A237" s="298"/>
      <c r="B237" s="361"/>
      <c r="C237" s="295"/>
      <c r="D237" s="296"/>
      <c r="E237" s="300"/>
      <c r="F237" s="297"/>
      <c r="G237" s="300"/>
      <c r="H237" s="800"/>
    </row>
    <row r="238" spans="1:8" s="276" customFormat="1" ht="15.95" customHeight="1">
      <c r="A238" s="298"/>
      <c r="B238" s="361"/>
      <c r="C238" s="295"/>
      <c r="D238" s="296"/>
      <c r="E238" s="300"/>
      <c r="F238" s="297"/>
      <c r="G238" s="300"/>
      <c r="H238" s="800"/>
    </row>
    <row r="239" spans="1:8" s="276" customFormat="1" ht="15.95" customHeight="1">
      <c r="A239" s="298"/>
      <c r="B239" s="361"/>
      <c r="C239" s="295"/>
      <c r="D239" s="296"/>
      <c r="E239" s="300"/>
      <c r="F239" s="297"/>
      <c r="G239" s="300"/>
      <c r="H239" s="800"/>
    </row>
    <row r="240" spans="1:8" s="276" customFormat="1" ht="15.95" customHeight="1">
      <c r="A240" s="298"/>
      <c r="B240" s="361"/>
      <c r="C240" s="295"/>
      <c r="D240" s="296"/>
      <c r="E240" s="300"/>
      <c r="F240" s="297"/>
      <c r="G240" s="300"/>
      <c r="H240" s="800"/>
    </row>
    <row r="241" spans="1:8" s="276" customFormat="1" ht="15.95" customHeight="1">
      <c r="A241" s="298"/>
      <c r="B241" s="361"/>
      <c r="C241" s="295"/>
      <c r="D241" s="296"/>
      <c r="E241" s="300"/>
      <c r="F241" s="297"/>
      <c r="G241" s="300"/>
      <c r="H241" s="800"/>
    </row>
    <row r="242" spans="1:8" s="276" customFormat="1" ht="15.95" customHeight="1">
      <c r="A242" s="298"/>
      <c r="B242" s="361"/>
      <c r="C242" s="295"/>
      <c r="D242" s="296"/>
      <c r="E242" s="300"/>
      <c r="F242" s="297"/>
      <c r="G242" s="300"/>
      <c r="H242" s="800"/>
    </row>
    <row r="243" spans="1:8" s="276" customFormat="1" ht="15.95" customHeight="1">
      <c r="A243" s="298"/>
      <c r="B243" s="361"/>
      <c r="C243" s="295"/>
      <c r="D243" s="296"/>
      <c r="E243" s="300"/>
      <c r="F243" s="297"/>
      <c r="G243" s="300"/>
      <c r="H243" s="800"/>
    </row>
    <row r="244" spans="1:8" s="276" customFormat="1" ht="15.95" customHeight="1">
      <c r="A244" s="298"/>
      <c r="B244" s="361"/>
      <c r="C244" s="295"/>
      <c r="D244" s="296"/>
      <c r="E244" s="300"/>
      <c r="F244" s="297"/>
      <c r="G244" s="300"/>
      <c r="H244" s="800"/>
    </row>
    <row r="245" spans="1:8" s="276" customFormat="1" ht="15.95" customHeight="1">
      <c r="A245" s="298"/>
      <c r="B245" s="361"/>
      <c r="C245" s="295"/>
      <c r="D245" s="296"/>
      <c r="E245" s="300"/>
      <c r="F245" s="297"/>
      <c r="G245" s="300"/>
      <c r="H245" s="800"/>
    </row>
    <row r="246" spans="1:8" s="276" customFormat="1" ht="15.95" customHeight="1">
      <c r="A246" s="298"/>
      <c r="B246" s="361"/>
      <c r="C246" s="295"/>
      <c r="D246" s="296"/>
      <c r="E246" s="300"/>
      <c r="F246" s="297"/>
      <c r="G246" s="300"/>
      <c r="H246" s="800"/>
    </row>
    <row r="247" spans="1:8" s="276" customFormat="1" ht="15.95" customHeight="1">
      <c r="A247" s="298"/>
      <c r="B247" s="361"/>
      <c r="C247" s="295"/>
      <c r="D247" s="296"/>
      <c r="E247" s="300"/>
      <c r="F247" s="297"/>
      <c r="G247" s="300"/>
      <c r="H247" s="800"/>
    </row>
    <row r="248" spans="1:8" s="276" customFormat="1" ht="15.95" customHeight="1">
      <c r="A248" s="298"/>
      <c r="B248" s="361"/>
      <c r="C248" s="295"/>
      <c r="D248" s="296"/>
      <c r="E248" s="300"/>
      <c r="F248" s="297"/>
      <c r="G248" s="300"/>
      <c r="H248" s="800"/>
    </row>
    <row r="249" spans="1:8" s="276" customFormat="1" ht="15.95" customHeight="1">
      <c r="A249" s="298"/>
      <c r="B249" s="361"/>
      <c r="C249" s="295"/>
      <c r="D249" s="296"/>
      <c r="E249" s="300"/>
      <c r="F249" s="297"/>
      <c r="G249" s="300"/>
      <c r="H249" s="800"/>
    </row>
    <row r="250" spans="1:8" s="276" customFormat="1" ht="15.95" customHeight="1">
      <c r="A250" s="298"/>
      <c r="B250" s="361"/>
      <c r="C250" s="295"/>
      <c r="D250" s="296"/>
      <c r="E250" s="300"/>
      <c r="F250" s="297"/>
      <c r="G250" s="300"/>
      <c r="H250" s="800"/>
    </row>
    <row r="251" spans="1:8" s="276" customFormat="1" ht="15.95" customHeight="1">
      <c r="A251" s="298"/>
      <c r="B251" s="361"/>
      <c r="C251" s="295"/>
      <c r="D251" s="296"/>
      <c r="E251" s="300"/>
      <c r="F251" s="297"/>
      <c r="G251" s="300"/>
      <c r="H251" s="800"/>
    </row>
    <row r="252" spans="1:8" s="276" customFormat="1" ht="15.95" customHeight="1">
      <c r="A252" s="298"/>
      <c r="B252" s="361"/>
      <c r="C252" s="295"/>
      <c r="D252" s="296"/>
      <c r="E252" s="300"/>
      <c r="F252" s="297"/>
      <c r="G252" s="300"/>
      <c r="H252" s="800"/>
    </row>
    <row r="253" spans="1:8" s="276" customFormat="1" ht="15.95" customHeight="1">
      <c r="A253" s="298"/>
      <c r="B253" s="361"/>
      <c r="C253" s="295"/>
      <c r="D253" s="296"/>
      <c r="E253" s="300"/>
      <c r="F253" s="297"/>
      <c r="G253" s="300"/>
      <c r="H253" s="800"/>
    </row>
    <row r="254" spans="1:8" s="276" customFormat="1" ht="15.95" customHeight="1">
      <c r="A254" s="298"/>
      <c r="B254" s="361"/>
      <c r="C254" s="295"/>
      <c r="D254" s="296"/>
      <c r="E254" s="300"/>
      <c r="F254" s="297"/>
      <c r="G254" s="300"/>
      <c r="H254" s="800"/>
    </row>
    <row r="255" spans="1:8" s="276" customFormat="1" ht="15.95" customHeight="1">
      <c r="A255" s="298"/>
      <c r="B255" s="361"/>
      <c r="C255" s="295"/>
      <c r="D255" s="296"/>
      <c r="E255" s="300"/>
      <c r="F255" s="297"/>
      <c r="G255" s="300"/>
      <c r="H255" s="800"/>
    </row>
    <row r="256" spans="1:8" s="276" customFormat="1" ht="15.95" customHeight="1">
      <c r="A256" s="298"/>
      <c r="B256" s="361"/>
      <c r="C256" s="295"/>
      <c r="D256" s="296"/>
      <c r="E256" s="300"/>
      <c r="F256" s="297"/>
      <c r="G256" s="300"/>
      <c r="H256" s="800"/>
    </row>
    <row r="257" spans="1:8" s="276" customFormat="1" ht="15.95" customHeight="1">
      <c r="A257" s="298"/>
      <c r="B257" s="361"/>
      <c r="C257" s="295"/>
      <c r="D257" s="296"/>
      <c r="E257" s="300"/>
      <c r="F257" s="297"/>
      <c r="G257" s="300"/>
      <c r="H257" s="800"/>
    </row>
    <row r="258" spans="1:8" s="276" customFormat="1" ht="15.95" customHeight="1">
      <c r="A258" s="298"/>
      <c r="B258" s="361"/>
      <c r="C258" s="295"/>
      <c r="D258" s="296"/>
      <c r="E258" s="300"/>
      <c r="F258" s="297"/>
      <c r="G258" s="300"/>
      <c r="H258" s="800"/>
    </row>
    <row r="259" spans="1:8" s="276" customFormat="1" ht="15.95" customHeight="1">
      <c r="A259" s="298"/>
      <c r="B259" s="361"/>
      <c r="C259" s="295"/>
      <c r="D259" s="296"/>
      <c r="E259" s="300"/>
      <c r="F259" s="297"/>
      <c r="G259" s="300"/>
      <c r="H259" s="800"/>
    </row>
    <row r="260" spans="1:8" s="276" customFormat="1" ht="15.95" customHeight="1">
      <c r="A260" s="298"/>
      <c r="B260" s="361"/>
      <c r="C260" s="295"/>
      <c r="D260" s="296"/>
      <c r="E260" s="300"/>
      <c r="F260" s="297"/>
      <c r="G260" s="300"/>
      <c r="H260" s="800"/>
    </row>
    <row r="261" spans="1:8" s="276" customFormat="1" ht="15.95" customHeight="1">
      <c r="A261" s="298"/>
      <c r="B261" s="361"/>
      <c r="C261" s="295"/>
      <c r="D261" s="296"/>
      <c r="E261" s="300"/>
      <c r="F261" s="297"/>
      <c r="G261" s="300"/>
      <c r="H261" s="800"/>
    </row>
    <row r="262" spans="1:8" s="276" customFormat="1" ht="15.95" customHeight="1">
      <c r="A262" s="298"/>
      <c r="B262" s="361"/>
      <c r="C262" s="295"/>
      <c r="D262" s="296"/>
      <c r="E262" s="300"/>
      <c r="F262" s="297"/>
      <c r="G262" s="300"/>
      <c r="H262" s="800"/>
    </row>
    <row r="263" spans="1:8" s="276" customFormat="1" ht="15.95" customHeight="1">
      <c r="A263" s="298"/>
      <c r="B263" s="361"/>
      <c r="C263" s="295"/>
      <c r="D263" s="296"/>
      <c r="E263" s="300"/>
      <c r="F263" s="297"/>
      <c r="G263" s="300"/>
      <c r="H263" s="800"/>
    </row>
    <row r="264" spans="1:8" s="276" customFormat="1" ht="15.95" customHeight="1">
      <c r="A264" s="298"/>
      <c r="B264" s="361"/>
      <c r="C264" s="295"/>
      <c r="D264" s="296"/>
      <c r="E264" s="300"/>
      <c r="F264" s="297"/>
      <c r="G264" s="300"/>
      <c r="H264" s="800"/>
    </row>
    <row r="265" spans="1:8" s="276" customFormat="1" ht="15.95" customHeight="1">
      <c r="A265" s="298"/>
      <c r="B265" s="361"/>
      <c r="C265" s="295"/>
      <c r="D265" s="296"/>
      <c r="E265" s="300"/>
      <c r="F265" s="297"/>
      <c r="G265" s="300"/>
      <c r="H265" s="800"/>
    </row>
    <row r="266" spans="1:8" s="276" customFormat="1" ht="15.95" customHeight="1">
      <c r="A266" s="298"/>
      <c r="B266" s="361"/>
      <c r="C266" s="295"/>
      <c r="D266" s="296"/>
      <c r="E266" s="300"/>
      <c r="F266" s="297"/>
      <c r="G266" s="300"/>
      <c r="H266" s="800"/>
    </row>
    <row r="267" spans="1:8" s="276" customFormat="1" ht="15.95" customHeight="1">
      <c r="A267" s="298"/>
      <c r="B267" s="361"/>
      <c r="C267" s="295"/>
      <c r="D267" s="296"/>
      <c r="E267" s="300"/>
      <c r="F267" s="297"/>
      <c r="G267" s="300"/>
      <c r="H267" s="800"/>
    </row>
    <row r="268" spans="1:8" s="276" customFormat="1" ht="15.95" customHeight="1">
      <c r="A268" s="298"/>
      <c r="B268" s="361"/>
      <c r="C268" s="295"/>
      <c r="D268" s="296"/>
      <c r="E268" s="300"/>
      <c r="F268" s="297"/>
      <c r="G268" s="300"/>
      <c r="H268" s="800"/>
    </row>
    <row r="269" spans="1:8" s="276" customFormat="1" ht="15.95" customHeight="1">
      <c r="A269" s="298"/>
      <c r="B269" s="361"/>
      <c r="C269" s="295"/>
      <c r="D269" s="296"/>
      <c r="E269" s="300"/>
      <c r="F269" s="297"/>
      <c r="G269" s="300"/>
      <c r="H269" s="800"/>
    </row>
    <row r="270" spans="1:8" s="276" customFormat="1" ht="15.95" customHeight="1">
      <c r="A270" s="298"/>
      <c r="B270" s="361"/>
      <c r="C270" s="295"/>
      <c r="D270" s="296"/>
      <c r="E270" s="300"/>
      <c r="F270" s="297"/>
      <c r="G270" s="300"/>
      <c r="H270" s="800"/>
    </row>
    <row r="271" spans="1:8" s="276" customFormat="1" ht="15.95" customHeight="1">
      <c r="A271" s="298"/>
      <c r="B271" s="361"/>
      <c r="C271" s="295"/>
      <c r="D271" s="296"/>
      <c r="E271" s="300"/>
      <c r="F271" s="297"/>
      <c r="G271" s="300"/>
      <c r="H271" s="800"/>
    </row>
    <row r="272" spans="1:8" s="276" customFormat="1" ht="15.95" customHeight="1">
      <c r="A272" s="298"/>
      <c r="B272" s="361"/>
      <c r="C272" s="295"/>
      <c r="D272" s="296"/>
      <c r="E272" s="300"/>
      <c r="F272" s="297"/>
      <c r="G272" s="300"/>
      <c r="H272" s="800"/>
    </row>
    <row r="273" spans="1:8" s="276" customFormat="1" ht="15.95" customHeight="1">
      <c r="A273" s="298"/>
      <c r="B273" s="361"/>
      <c r="C273" s="295"/>
      <c r="D273" s="296"/>
      <c r="E273" s="300"/>
      <c r="F273" s="297"/>
      <c r="G273" s="300"/>
      <c r="H273" s="800"/>
    </row>
    <row r="274" spans="1:8" s="276" customFormat="1" ht="15.95" customHeight="1">
      <c r="A274" s="298"/>
      <c r="B274" s="361"/>
      <c r="C274" s="295"/>
      <c r="D274" s="296"/>
      <c r="E274" s="300"/>
      <c r="F274" s="297"/>
      <c r="G274" s="300"/>
      <c r="H274" s="800"/>
    </row>
    <row r="275" spans="1:8" s="276" customFormat="1" ht="15.95" customHeight="1">
      <c r="A275" s="298"/>
      <c r="B275" s="361"/>
      <c r="C275" s="295"/>
      <c r="D275" s="296"/>
      <c r="E275" s="300"/>
      <c r="F275" s="297"/>
      <c r="G275" s="300"/>
      <c r="H275" s="800"/>
    </row>
    <row r="276" spans="1:8" s="276" customFormat="1" ht="15.95" customHeight="1">
      <c r="A276" s="298"/>
      <c r="B276" s="361"/>
      <c r="C276" s="295"/>
      <c r="D276" s="296"/>
      <c r="E276" s="300"/>
      <c r="F276" s="297"/>
      <c r="G276" s="300"/>
      <c r="H276" s="800"/>
    </row>
    <row r="277" spans="1:8" s="276" customFormat="1" ht="15.95" customHeight="1">
      <c r="A277" s="298"/>
      <c r="B277" s="361"/>
      <c r="C277" s="295"/>
      <c r="D277" s="296"/>
      <c r="E277" s="300"/>
      <c r="F277" s="297"/>
      <c r="G277" s="300"/>
      <c r="H277" s="800"/>
    </row>
    <row r="278" spans="1:8" s="276" customFormat="1" ht="15.95" customHeight="1">
      <c r="A278" s="298"/>
      <c r="B278" s="361"/>
      <c r="C278" s="295"/>
      <c r="D278" s="296"/>
      <c r="E278" s="300"/>
      <c r="F278" s="297"/>
      <c r="G278" s="300"/>
      <c r="H278" s="800"/>
    </row>
    <row r="279" spans="1:8" s="276" customFormat="1" ht="15.95" customHeight="1">
      <c r="A279" s="298"/>
      <c r="B279" s="361"/>
      <c r="C279" s="295"/>
      <c r="D279" s="296"/>
      <c r="E279" s="300"/>
      <c r="F279" s="297"/>
      <c r="G279" s="300"/>
      <c r="H279" s="800"/>
    </row>
    <row r="280" spans="1:8" s="276" customFormat="1" ht="15.95" customHeight="1">
      <c r="A280" s="298"/>
      <c r="B280" s="361"/>
      <c r="C280" s="295"/>
      <c r="D280" s="296"/>
      <c r="E280" s="300"/>
      <c r="F280" s="297"/>
      <c r="G280" s="300"/>
      <c r="H280" s="800"/>
    </row>
    <row r="281" spans="1:8" s="276" customFormat="1" ht="15.95" customHeight="1">
      <c r="A281" s="298"/>
      <c r="B281" s="361"/>
      <c r="C281" s="295"/>
      <c r="D281" s="296"/>
      <c r="E281" s="300"/>
      <c r="F281" s="297"/>
      <c r="G281" s="300"/>
      <c r="H281" s="800"/>
    </row>
    <row r="282" spans="1:8" s="276" customFormat="1" ht="15.95" customHeight="1">
      <c r="A282" s="298"/>
      <c r="B282" s="361"/>
      <c r="C282" s="295"/>
      <c r="D282" s="296"/>
      <c r="E282" s="300"/>
      <c r="F282" s="297"/>
      <c r="G282" s="300"/>
      <c r="H282" s="800"/>
    </row>
    <row r="283" spans="1:8" s="276" customFormat="1" ht="15.95" customHeight="1">
      <c r="A283" s="298"/>
      <c r="B283" s="361"/>
      <c r="C283" s="295"/>
      <c r="D283" s="296"/>
      <c r="E283" s="300"/>
      <c r="F283" s="297"/>
      <c r="G283" s="300"/>
      <c r="H283" s="800"/>
    </row>
    <row r="284" spans="1:8" s="276" customFormat="1" ht="15.95" customHeight="1">
      <c r="A284" s="298"/>
      <c r="B284" s="361"/>
      <c r="C284" s="295"/>
      <c r="D284" s="296"/>
      <c r="E284" s="300"/>
      <c r="F284" s="297"/>
      <c r="G284" s="300"/>
      <c r="H284" s="800"/>
    </row>
    <row r="285" spans="1:8" s="276" customFormat="1" ht="15.95" customHeight="1">
      <c r="A285" s="298"/>
      <c r="B285" s="361"/>
      <c r="C285" s="295"/>
      <c r="D285" s="296"/>
      <c r="E285" s="300"/>
      <c r="F285" s="297"/>
      <c r="G285" s="300"/>
      <c r="H285" s="800"/>
    </row>
    <row r="286" spans="1:8" s="276" customFormat="1" ht="15.95" customHeight="1">
      <c r="A286" s="298"/>
      <c r="B286" s="361"/>
      <c r="C286" s="295"/>
      <c r="D286" s="296"/>
      <c r="E286" s="300"/>
      <c r="F286" s="297"/>
      <c r="G286" s="300"/>
      <c r="H286" s="800"/>
    </row>
    <row r="287" spans="1:8" s="276" customFormat="1" ht="15.95" customHeight="1">
      <c r="A287" s="298"/>
      <c r="B287" s="361"/>
      <c r="C287" s="295"/>
      <c r="D287" s="296"/>
      <c r="E287" s="300"/>
      <c r="F287" s="297"/>
      <c r="G287" s="300"/>
      <c r="H287" s="800"/>
    </row>
    <row r="288" spans="1:8" s="276" customFormat="1" ht="15.95" customHeight="1">
      <c r="A288" s="298"/>
      <c r="B288" s="361"/>
      <c r="C288" s="295"/>
      <c r="D288" s="296"/>
      <c r="E288" s="300"/>
      <c r="F288" s="297"/>
      <c r="G288" s="300"/>
      <c r="H288" s="800"/>
    </row>
    <row r="289" spans="1:8" s="276" customFormat="1" ht="15.95" customHeight="1">
      <c r="A289" s="298"/>
      <c r="B289" s="361"/>
      <c r="C289" s="295"/>
      <c r="D289" s="296"/>
      <c r="E289" s="300"/>
      <c r="F289" s="297"/>
      <c r="G289" s="300"/>
      <c r="H289" s="800"/>
    </row>
    <row r="290" spans="1:8" s="276" customFormat="1" ht="15.95" customHeight="1">
      <c r="A290" s="298"/>
      <c r="B290" s="361"/>
      <c r="C290" s="295"/>
      <c r="D290" s="296"/>
      <c r="E290" s="300"/>
      <c r="F290" s="297"/>
      <c r="G290" s="300"/>
      <c r="H290" s="800"/>
    </row>
    <row r="291" spans="1:8" s="276" customFormat="1" ht="15.95" customHeight="1">
      <c r="A291" s="298"/>
      <c r="B291" s="361"/>
      <c r="C291" s="295"/>
      <c r="D291" s="296"/>
      <c r="E291" s="300"/>
      <c r="F291" s="297"/>
      <c r="G291" s="300"/>
      <c r="H291" s="800"/>
    </row>
    <row r="292" spans="1:8" s="276" customFormat="1" ht="15.95" customHeight="1">
      <c r="A292" s="298"/>
      <c r="B292" s="361"/>
      <c r="C292" s="295"/>
      <c r="D292" s="296"/>
      <c r="E292" s="300"/>
      <c r="F292" s="297"/>
      <c r="G292" s="300"/>
      <c r="H292" s="800"/>
    </row>
    <row r="293" spans="1:8" s="276" customFormat="1" ht="15.95" customHeight="1">
      <c r="A293" s="298"/>
      <c r="B293" s="361"/>
      <c r="C293" s="295"/>
      <c r="D293" s="296"/>
      <c r="E293" s="300"/>
      <c r="F293" s="297"/>
      <c r="G293" s="300"/>
      <c r="H293" s="800"/>
    </row>
    <row r="294" spans="1:8" s="276" customFormat="1" ht="15.95" customHeight="1">
      <c r="A294" s="298"/>
      <c r="B294" s="361"/>
      <c r="C294" s="295"/>
      <c r="D294" s="296"/>
      <c r="E294" s="300"/>
      <c r="F294" s="297"/>
      <c r="G294" s="300"/>
      <c r="H294" s="800"/>
    </row>
    <row r="295" spans="1:8" s="276" customFormat="1" ht="15.95" customHeight="1">
      <c r="A295" s="298"/>
      <c r="B295" s="361"/>
      <c r="C295" s="295"/>
      <c r="D295" s="296"/>
      <c r="E295" s="300"/>
      <c r="F295" s="297"/>
      <c r="G295" s="300"/>
      <c r="H295" s="800"/>
    </row>
    <row r="296" spans="1:8" s="276" customFormat="1" ht="15.95" customHeight="1">
      <c r="A296" s="298"/>
      <c r="B296" s="361"/>
      <c r="C296" s="295"/>
      <c r="D296" s="296"/>
      <c r="E296" s="300"/>
      <c r="F296" s="297"/>
      <c r="G296" s="300"/>
      <c r="H296" s="800"/>
    </row>
    <row r="297" spans="1:8" s="276" customFormat="1" ht="15.95" customHeight="1">
      <c r="A297" s="298"/>
      <c r="B297" s="361"/>
      <c r="C297" s="295"/>
      <c r="D297" s="296"/>
      <c r="E297" s="300"/>
      <c r="F297" s="297"/>
      <c r="G297" s="300"/>
      <c r="H297" s="800"/>
    </row>
    <row r="298" spans="1:8" s="276" customFormat="1" ht="15.95" customHeight="1">
      <c r="A298" s="298"/>
      <c r="B298" s="361"/>
      <c r="C298" s="295"/>
      <c r="D298" s="296"/>
      <c r="E298" s="300"/>
      <c r="F298" s="297"/>
      <c r="G298" s="300"/>
      <c r="H298" s="800"/>
    </row>
    <row r="299" spans="1:8" s="276" customFormat="1" ht="15.95" customHeight="1">
      <c r="A299" s="298"/>
      <c r="B299" s="361"/>
      <c r="C299" s="295"/>
      <c r="D299" s="296"/>
      <c r="E299" s="300"/>
      <c r="F299" s="297"/>
      <c r="G299" s="300"/>
      <c r="H299" s="800"/>
    </row>
    <row r="300" spans="1:8" s="276" customFormat="1" ht="15.95" customHeight="1">
      <c r="A300" s="298"/>
      <c r="B300" s="361"/>
      <c r="C300" s="295"/>
      <c r="D300" s="296"/>
      <c r="E300" s="300"/>
      <c r="F300" s="297"/>
      <c r="G300" s="300"/>
      <c r="H300" s="800"/>
    </row>
    <row r="301" spans="1:8" s="276" customFormat="1" ht="15.95" customHeight="1">
      <c r="A301" s="298"/>
      <c r="B301" s="361"/>
      <c r="C301" s="295"/>
      <c r="D301" s="296"/>
      <c r="E301" s="300"/>
      <c r="F301" s="297"/>
      <c r="G301" s="300"/>
      <c r="H301" s="800"/>
    </row>
    <row r="302" spans="1:8" s="276" customFormat="1" ht="15.95" customHeight="1">
      <c r="A302" s="298"/>
      <c r="B302" s="361"/>
      <c r="C302" s="295"/>
      <c r="D302" s="296"/>
      <c r="E302" s="300"/>
      <c r="F302" s="297"/>
      <c r="G302" s="300"/>
      <c r="H302" s="800"/>
    </row>
    <row r="303" spans="1:8" s="276" customFormat="1" ht="15.95" customHeight="1">
      <c r="A303" s="298"/>
      <c r="B303" s="361"/>
      <c r="C303" s="295"/>
      <c r="D303" s="296"/>
      <c r="E303" s="300"/>
      <c r="F303" s="297"/>
      <c r="G303" s="300"/>
      <c r="H303" s="800"/>
    </row>
    <row r="304" spans="1:8" s="276" customFormat="1" ht="15.95" customHeight="1">
      <c r="A304" s="298"/>
      <c r="B304" s="361"/>
      <c r="C304" s="295"/>
      <c r="D304" s="296"/>
      <c r="E304" s="300"/>
      <c r="F304" s="297"/>
      <c r="G304" s="300"/>
      <c r="H304" s="800"/>
    </row>
    <row r="305" spans="1:8" s="276" customFormat="1" ht="15.95" customHeight="1">
      <c r="A305" s="298"/>
      <c r="B305" s="361"/>
      <c r="C305" s="295"/>
      <c r="D305" s="296"/>
      <c r="E305" s="300"/>
      <c r="F305" s="297"/>
      <c r="G305" s="300"/>
      <c r="H305" s="800"/>
    </row>
    <row r="306" spans="1:8" s="276" customFormat="1" ht="15.95" customHeight="1">
      <c r="A306" s="298"/>
      <c r="B306" s="361"/>
      <c r="C306" s="295"/>
      <c r="D306" s="296"/>
      <c r="E306" s="300"/>
      <c r="F306" s="297"/>
      <c r="G306" s="300"/>
      <c r="H306" s="800"/>
    </row>
    <row r="307" spans="1:8" s="276" customFormat="1" ht="15.95" customHeight="1">
      <c r="A307" s="298"/>
      <c r="B307" s="361"/>
      <c r="C307" s="295"/>
      <c r="D307" s="296"/>
      <c r="E307" s="300"/>
      <c r="F307" s="297"/>
      <c r="G307" s="300"/>
      <c r="H307" s="800"/>
    </row>
    <row r="308" spans="1:8" s="276" customFormat="1" ht="15.95" customHeight="1">
      <c r="A308" s="298"/>
      <c r="B308" s="361"/>
      <c r="C308" s="295"/>
      <c r="D308" s="296"/>
      <c r="E308" s="300"/>
      <c r="F308" s="297"/>
      <c r="G308" s="300"/>
      <c r="H308" s="800"/>
    </row>
    <row r="309" spans="1:8" s="276" customFormat="1" ht="15.95" customHeight="1">
      <c r="A309" s="298"/>
      <c r="B309" s="361"/>
      <c r="C309" s="295"/>
      <c r="D309" s="296"/>
      <c r="E309" s="300"/>
      <c r="F309" s="297"/>
      <c r="G309" s="300"/>
      <c r="H309" s="800"/>
    </row>
    <row r="310" spans="1:8" s="276" customFormat="1" ht="15.95" customHeight="1">
      <c r="A310" s="298"/>
      <c r="B310" s="361"/>
      <c r="C310" s="295"/>
      <c r="D310" s="296"/>
      <c r="E310" s="300"/>
      <c r="F310" s="297"/>
      <c r="G310" s="300"/>
      <c r="H310" s="800"/>
    </row>
    <row r="311" spans="1:8" s="276" customFormat="1" ht="15.95" customHeight="1">
      <c r="A311" s="298"/>
      <c r="B311" s="361"/>
      <c r="C311" s="295"/>
      <c r="D311" s="296"/>
      <c r="E311" s="300"/>
      <c r="F311" s="297"/>
      <c r="G311" s="300"/>
      <c r="H311" s="800"/>
    </row>
    <row r="312" spans="1:8" s="276" customFormat="1" ht="15.95" customHeight="1">
      <c r="A312" s="298"/>
      <c r="B312" s="361"/>
      <c r="C312" s="295"/>
      <c r="D312" s="296"/>
      <c r="E312" s="300"/>
      <c r="F312" s="297"/>
      <c r="G312" s="300"/>
      <c r="H312" s="800"/>
    </row>
    <row r="313" spans="1:8" s="276" customFormat="1" ht="15.95" customHeight="1">
      <c r="A313" s="298"/>
      <c r="B313" s="361"/>
      <c r="C313" s="295"/>
      <c r="D313" s="296"/>
      <c r="E313" s="300"/>
      <c r="F313" s="297"/>
      <c r="G313" s="300"/>
      <c r="H313" s="800"/>
    </row>
    <row r="314" spans="1:8" s="276" customFormat="1" ht="15.95" customHeight="1">
      <c r="A314" s="298"/>
      <c r="B314" s="361"/>
      <c r="C314" s="295"/>
      <c r="D314" s="296"/>
      <c r="E314" s="300"/>
      <c r="F314" s="297"/>
      <c r="G314" s="300"/>
      <c r="H314" s="800"/>
    </row>
    <row r="315" spans="1:8" s="276" customFormat="1" ht="15.95" customHeight="1">
      <c r="A315" s="298"/>
      <c r="B315" s="361"/>
      <c r="C315" s="295"/>
      <c r="D315" s="296"/>
      <c r="E315" s="300"/>
      <c r="F315" s="297"/>
      <c r="G315" s="300"/>
      <c r="H315" s="800"/>
    </row>
    <row r="316" spans="1:8" s="276" customFormat="1" ht="15.95" customHeight="1">
      <c r="A316" s="298"/>
      <c r="B316" s="361"/>
      <c r="C316" s="295"/>
      <c r="D316" s="296"/>
      <c r="E316" s="300"/>
      <c r="F316" s="297"/>
      <c r="G316" s="300"/>
      <c r="H316" s="800"/>
    </row>
    <row r="317" spans="1:8" s="276" customFormat="1" ht="15.95" customHeight="1">
      <c r="A317" s="298"/>
      <c r="B317" s="361"/>
      <c r="C317" s="295"/>
      <c r="D317" s="296"/>
      <c r="E317" s="300"/>
      <c r="F317" s="297"/>
      <c r="G317" s="300"/>
      <c r="H317" s="800"/>
    </row>
    <row r="318" spans="1:8" s="276" customFormat="1" ht="15.95" customHeight="1">
      <c r="A318" s="298"/>
      <c r="B318" s="361"/>
      <c r="C318" s="295"/>
      <c r="D318" s="296"/>
      <c r="E318" s="300"/>
      <c r="F318" s="297"/>
      <c r="G318" s="300"/>
      <c r="H318" s="800"/>
    </row>
    <row r="319" spans="1:8" s="276" customFormat="1" ht="15.95" customHeight="1">
      <c r="A319" s="298"/>
      <c r="B319" s="361"/>
      <c r="C319" s="295"/>
      <c r="D319" s="296"/>
      <c r="E319" s="300"/>
      <c r="F319" s="297"/>
      <c r="G319" s="300"/>
      <c r="H319" s="800"/>
    </row>
    <row r="320" spans="1:8" s="276" customFormat="1" ht="15.95" customHeight="1">
      <c r="A320" s="298"/>
      <c r="B320" s="361"/>
      <c r="C320" s="295"/>
      <c r="D320" s="296"/>
      <c r="E320" s="300"/>
      <c r="F320" s="297"/>
      <c r="G320" s="300"/>
      <c r="H320" s="800"/>
    </row>
    <row r="321" spans="1:8" s="276" customFormat="1" ht="15.95" customHeight="1">
      <c r="A321" s="298"/>
      <c r="B321" s="361"/>
      <c r="C321" s="295"/>
      <c r="D321" s="296"/>
      <c r="E321" s="300"/>
      <c r="F321" s="297"/>
      <c r="G321" s="300"/>
      <c r="H321" s="800"/>
    </row>
    <row r="322" spans="1:8" s="276" customFormat="1" ht="15.95" customHeight="1">
      <c r="A322" s="298"/>
      <c r="B322" s="361"/>
      <c r="C322" s="295"/>
      <c r="D322" s="296"/>
      <c r="E322" s="300"/>
      <c r="F322" s="297"/>
      <c r="G322" s="300"/>
      <c r="H322" s="800"/>
    </row>
    <row r="323" spans="1:8" s="276" customFormat="1" ht="15.95" customHeight="1">
      <c r="A323" s="298"/>
      <c r="B323" s="361"/>
      <c r="C323" s="295"/>
      <c r="D323" s="296"/>
      <c r="E323" s="300"/>
      <c r="F323" s="297"/>
      <c r="G323" s="300"/>
      <c r="H323" s="800"/>
    </row>
    <row r="324" spans="1:8" s="276" customFormat="1" ht="15.95" customHeight="1">
      <c r="A324" s="298"/>
      <c r="B324" s="361"/>
      <c r="C324" s="295"/>
      <c r="D324" s="296"/>
      <c r="E324" s="300"/>
      <c r="F324" s="297"/>
      <c r="G324" s="300"/>
      <c r="H324" s="800"/>
    </row>
    <row r="325" spans="1:8" s="276" customFormat="1" ht="15.95" customHeight="1">
      <c r="A325" s="298"/>
      <c r="B325" s="361"/>
      <c r="C325" s="295"/>
      <c r="D325" s="296"/>
      <c r="E325" s="300"/>
      <c r="F325" s="297"/>
      <c r="G325" s="300"/>
      <c r="H325" s="800"/>
    </row>
    <row r="326" spans="1:8" s="276" customFormat="1" ht="15.95" customHeight="1">
      <c r="A326" s="298"/>
      <c r="B326" s="361"/>
      <c r="C326" s="295"/>
      <c r="D326" s="296"/>
      <c r="E326" s="300"/>
      <c r="F326" s="297"/>
      <c r="G326" s="300"/>
      <c r="H326" s="800"/>
    </row>
    <row r="327" spans="1:8" s="276" customFormat="1" ht="15.95" customHeight="1">
      <c r="A327" s="298"/>
      <c r="B327" s="361"/>
      <c r="C327" s="295"/>
      <c r="D327" s="296"/>
      <c r="E327" s="300"/>
      <c r="F327" s="297"/>
      <c r="G327" s="300"/>
      <c r="H327" s="800"/>
    </row>
    <row r="328" spans="1:8" s="276" customFormat="1" ht="15.95" customHeight="1">
      <c r="A328" s="298"/>
      <c r="B328" s="361"/>
      <c r="C328" s="295"/>
      <c r="D328" s="296"/>
      <c r="E328" s="300"/>
      <c r="F328" s="297"/>
      <c r="G328" s="300"/>
      <c r="H328" s="800"/>
    </row>
    <row r="329" spans="1:8" s="276" customFormat="1" ht="15.95" customHeight="1">
      <c r="A329" s="298"/>
      <c r="B329" s="361"/>
      <c r="C329" s="295"/>
      <c r="D329" s="296"/>
      <c r="E329" s="300"/>
      <c r="F329" s="297"/>
      <c r="G329" s="300"/>
      <c r="H329" s="800"/>
    </row>
    <row r="330" spans="1:8" s="276" customFormat="1" ht="15.95" customHeight="1">
      <c r="A330" s="298"/>
      <c r="B330" s="361"/>
      <c r="C330" s="295"/>
      <c r="D330" s="296"/>
      <c r="E330" s="300"/>
      <c r="F330" s="297"/>
      <c r="G330" s="300"/>
      <c r="H330" s="800"/>
    </row>
    <row r="331" spans="1:8" s="276" customFormat="1" ht="15.95" customHeight="1">
      <c r="A331" s="298"/>
      <c r="B331" s="361"/>
      <c r="C331" s="295"/>
      <c r="D331" s="296"/>
      <c r="E331" s="300"/>
      <c r="F331" s="297"/>
      <c r="G331" s="300"/>
      <c r="H331" s="800"/>
    </row>
    <row r="332" spans="1:8" s="276" customFormat="1" ht="15.95" customHeight="1">
      <c r="A332" s="298"/>
      <c r="B332" s="361"/>
      <c r="C332" s="295"/>
      <c r="D332" s="296"/>
      <c r="E332" s="300"/>
      <c r="F332" s="297"/>
      <c r="G332" s="300"/>
      <c r="H332" s="800"/>
    </row>
    <row r="333" spans="1:8" s="276" customFormat="1" ht="15.95" customHeight="1">
      <c r="A333" s="298"/>
      <c r="B333" s="361"/>
      <c r="C333" s="295"/>
      <c r="D333" s="296"/>
      <c r="E333" s="300"/>
      <c r="F333" s="297"/>
      <c r="G333" s="300"/>
      <c r="H333" s="800"/>
    </row>
    <row r="334" spans="1:8" s="276" customFormat="1" ht="15.95" customHeight="1">
      <c r="A334" s="298"/>
      <c r="B334" s="361"/>
      <c r="C334" s="295"/>
      <c r="D334" s="296"/>
      <c r="E334" s="300"/>
      <c r="F334" s="297"/>
      <c r="G334" s="300"/>
      <c r="H334" s="800"/>
    </row>
    <row r="335" spans="1:8" s="276" customFormat="1" ht="15.95" customHeight="1">
      <c r="A335" s="298"/>
      <c r="B335" s="361"/>
      <c r="C335" s="295"/>
      <c r="D335" s="296"/>
      <c r="E335" s="300"/>
      <c r="F335" s="297"/>
      <c r="G335" s="300"/>
      <c r="H335" s="800"/>
    </row>
    <row r="336" spans="1:8" s="276" customFormat="1" ht="15.95" customHeight="1">
      <c r="A336" s="298"/>
      <c r="B336" s="361"/>
      <c r="C336" s="295"/>
      <c r="D336" s="296"/>
      <c r="E336" s="300"/>
      <c r="F336" s="297"/>
      <c r="G336" s="300"/>
      <c r="H336" s="800"/>
    </row>
    <row r="337" spans="1:8" s="276" customFormat="1" ht="15.95" customHeight="1">
      <c r="A337" s="298"/>
      <c r="B337" s="361"/>
      <c r="C337" s="295"/>
      <c r="D337" s="296"/>
      <c r="E337" s="300"/>
      <c r="F337" s="297"/>
      <c r="G337" s="300"/>
      <c r="H337" s="800"/>
    </row>
    <row r="338" spans="1:8" s="276" customFormat="1" ht="15.95" customHeight="1">
      <c r="A338" s="298"/>
      <c r="B338" s="361"/>
      <c r="C338" s="295"/>
      <c r="D338" s="296"/>
      <c r="E338" s="300"/>
      <c r="F338" s="297"/>
      <c r="G338" s="300"/>
      <c r="H338" s="800"/>
    </row>
    <row r="339" spans="1:8" s="276" customFormat="1" ht="15.95" customHeight="1">
      <c r="A339" s="298"/>
      <c r="B339" s="361"/>
      <c r="C339" s="295"/>
      <c r="D339" s="296"/>
      <c r="E339" s="300"/>
      <c r="F339" s="297"/>
      <c r="G339" s="300"/>
      <c r="H339" s="800"/>
    </row>
    <row r="340" spans="1:8" s="276" customFormat="1" ht="15.95" customHeight="1">
      <c r="A340" s="298"/>
      <c r="B340" s="361"/>
      <c r="C340" s="295"/>
      <c r="D340" s="296"/>
      <c r="E340" s="300"/>
      <c r="F340" s="297"/>
      <c r="G340" s="300"/>
      <c r="H340" s="800"/>
    </row>
    <row r="341" spans="1:8" s="276" customFormat="1" ht="15.95" customHeight="1">
      <c r="A341" s="298"/>
      <c r="B341" s="361"/>
      <c r="C341" s="295"/>
      <c r="D341" s="296"/>
      <c r="E341" s="300"/>
      <c r="F341" s="297"/>
      <c r="G341" s="300"/>
      <c r="H341" s="800"/>
    </row>
    <row r="342" spans="1:8" s="276" customFormat="1" ht="15.95" customHeight="1">
      <c r="A342" s="298"/>
      <c r="B342" s="361"/>
      <c r="C342" s="295"/>
      <c r="D342" s="296"/>
      <c r="E342" s="300"/>
      <c r="F342" s="297"/>
      <c r="G342" s="300"/>
      <c r="H342" s="800"/>
    </row>
    <row r="343" spans="1:8" s="276" customFormat="1" ht="15.95" customHeight="1">
      <c r="A343" s="298"/>
      <c r="B343" s="361"/>
      <c r="C343" s="295"/>
      <c r="D343" s="296"/>
      <c r="E343" s="300"/>
      <c r="F343" s="297"/>
      <c r="G343" s="300"/>
      <c r="H343" s="800"/>
    </row>
    <row r="344" spans="1:8" s="276" customFormat="1" ht="15.95" customHeight="1">
      <c r="A344" s="298"/>
      <c r="B344" s="361"/>
      <c r="C344" s="295"/>
      <c r="D344" s="296"/>
      <c r="E344" s="300"/>
      <c r="F344" s="297"/>
      <c r="G344" s="300"/>
      <c r="H344" s="800"/>
    </row>
    <row r="345" spans="1:8" s="276" customFormat="1" ht="15.95" customHeight="1">
      <c r="A345" s="298"/>
      <c r="B345" s="361"/>
      <c r="C345" s="295"/>
      <c r="D345" s="296"/>
      <c r="E345" s="300"/>
      <c r="F345" s="297"/>
      <c r="G345" s="300"/>
      <c r="H345" s="800"/>
    </row>
    <row r="346" spans="1:8" s="276" customFormat="1" ht="15.95" customHeight="1">
      <c r="A346" s="298"/>
      <c r="B346" s="361"/>
      <c r="C346" s="295"/>
      <c r="D346" s="296"/>
      <c r="E346" s="300"/>
      <c r="F346" s="297"/>
      <c r="G346" s="300"/>
      <c r="H346" s="800"/>
    </row>
    <row r="347" spans="1:8" s="276" customFormat="1" ht="15.95" customHeight="1">
      <c r="A347" s="298"/>
      <c r="B347" s="361"/>
      <c r="C347" s="295"/>
      <c r="D347" s="296"/>
      <c r="E347" s="300"/>
      <c r="F347" s="297"/>
      <c r="G347" s="300"/>
      <c r="H347" s="800"/>
    </row>
    <row r="348" spans="1:8" s="276" customFormat="1" ht="15.95" customHeight="1">
      <c r="A348" s="298"/>
      <c r="B348" s="361"/>
      <c r="C348" s="295"/>
      <c r="D348" s="296"/>
      <c r="E348" s="300"/>
      <c r="F348" s="297"/>
      <c r="G348" s="300"/>
      <c r="H348" s="800"/>
    </row>
    <row r="349" spans="1:8" s="276" customFormat="1" ht="15.95" customHeight="1">
      <c r="A349" s="298"/>
      <c r="B349" s="361"/>
      <c r="C349" s="295"/>
      <c r="D349" s="296"/>
      <c r="E349" s="300"/>
      <c r="F349" s="297"/>
      <c r="G349" s="300"/>
      <c r="H349" s="800"/>
    </row>
    <row r="350" spans="1:8" s="276" customFormat="1" ht="15.95" customHeight="1">
      <c r="A350" s="298"/>
      <c r="B350" s="361"/>
      <c r="C350" s="295"/>
      <c r="D350" s="296"/>
      <c r="E350" s="300"/>
      <c r="F350" s="297"/>
      <c r="G350" s="300"/>
      <c r="H350" s="800"/>
    </row>
    <row r="351" spans="1:8" s="276" customFormat="1" ht="15.95" customHeight="1">
      <c r="A351" s="298"/>
      <c r="B351" s="361"/>
      <c r="C351" s="295"/>
      <c r="D351" s="296"/>
      <c r="E351" s="300"/>
      <c r="F351" s="297"/>
      <c r="G351" s="300"/>
      <c r="H351" s="800"/>
    </row>
    <row r="352" spans="1:8" s="276" customFormat="1" ht="15.95" customHeight="1">
      <c r="A352" s="298"/>
      <c r="B352" s="361"/>
      <c r="C352" s="295"/>
      <c r="D352" s="296"/>
      <c r="E352" s="300"/>
      <c r="F352" s="297"/>
      <c r="G352" s="300"/>
      <c r="H352" s="800"/>
    </row>
    <row r="353" spans="1:8" s="276" customFormat="1" ht="15.95" customHeight="1">
      <c r="A353" s="298"/>
      <c r="B353" s="361"/>
      <c r="C353" s="295"/>
      <c r="D353" s="296"/>
      <c r="E353" s="300"/>
      <c r="F353" s="297"/>
      <c r="G353" s="300"/>
      <c r="H353" s="800"/>
    </row>
    <row r="354" spans="1:8" s="276" customFormat="1" ht="15.95" customHeight="1">
      <c r="A354" s="298"/>
      <c r="B354" s="361"/>
      <c r="C354" s="295"/>
      <c r="D354" s="296"/>
      <c r="E354" s="300"/>
      <c r="F354" s="297"/>
      <c r="G354" s="300"/>
      <c r="H354" s="800"/>
    </row>
    <row r="355" spans="1:8" s="276" customFormat="1" ht="15.95" customHeight="1">
      <c r="A355" s="298"/>
      <c r="B355" s="361"/>
      <c r="C355" s="295"/>
      <c r="D355" s="296"/>
      <c r="E355" s="300"/>
      <c r="F355" s="297"/>
      <c r="G355" s="300"/>
      <c r="H355" s="800"/>
    </row>
    <row r="356" spans="1:8" s="276" customFormat="1" ht="15.95" customHeight="1">
      <c r="A356" s="298"/>
      <c r="B356" s="361"/>
      <c r="C356" s="295"/>
      <c r="D356" s="296"/>
      <c r="E356" s="300"/>
      <c r="F356" s="297"/>
      <c r="G356" s="300"/>
      <c r="H356" s="800"/>
    </row>
    <row r="357" spans="1:8" s="276" customFormat="1" ht="15.95" customHeight="1">
      <c r="A357" s="298"/>
      <c r="B357" s="361"/>
      <c r="C357" s="295"/>
      <c r="D357" s="296"/>
      <c r="E357" s="300"/>
      <c r="F357" s="297"/>
      <c r="G357" s="300"/>
      <c r="H357" s="800"/>
    </row>
    <row r="358" spans="1:8" s="276" customFormat="1" ht="15.95" customHeight="1">
      <c r="A358" s="298"/>
      <c r="B358" s="361"/>
      <c r="C358" s="295"/>
      <c r="D358" s="296"/>
      <c r="E358" s="300"/>
      <c r="F358" s="297"/>
      <c r="G358" s="300"/>
      <c r="H358" s="800"/>
    </row>
    <row r="359" spans="1:8" s="276" customFormat="1" ht="15.95" customHeight="1">
      <c r="A359" s="298"/>
      <c r="B359" s="361"/>
      <c r="C359" s="295"/>
      <c r="D359" s="296"/>
      <c r="E359" s="300"/>
      <c r="F359" s="297"/>
      <c r="G359" s="300"/>
      <c r="H359" s="800"/>
    </row>
    <row r="360" spans="1:8" s="276" customFormat="1" ht="15.95" customHeight="1">
      <c r="A360" s="298"/>
      <c r="B360" s="361"/>
      <c r="C360" s="295"/>
      <c r="D360" s="296"/>
      <c r="E360" s="300"/>
      <c r="F360" s="297"/>
      <c r="G360" s="300"/>
      <c r="H360" s="800"/>
    </row>
    <row r="361" spans="1:8" s="276" customFormat="1" ht="15.95" customHeight="1">
      <c r="A361" s="298"/>
      <c r="B361" s="361"/>
      <c r="C361" s="295"/>
      <c r="D361" s="296"/>
      <c r="E361" s="300"/>
      <c r="F361" s="297"/>
      <c r="G361" s="300"/>
      <c r="H361" s="800"/>
    </row>
    <row r="362" spans="1:8" s="276" customFormat="1" ht="15.95" customHeight="1">
      <c r="A362" s="298"/>
      <c r="B362" s="361"/>
      <c r="C362" s="295"/>
      <c r="D362" s="296"/>
      <c r="E362" s="300"/>
      <c r="F362" s="297"/>
      <c r="G362" s="300"/>
      <c r="H362" s="800"/>
    </row>
    <row r="363" spans="1:8" s="276" customFormat="1" ht="15.95" customHeight="1">
      <c r="A363" s="298"/>
      <c r="B363" s="361"/>
      <c r="C363" s="295"/>
      <c r="D363" s="296"/>
      <c r="E363" s="300"/>
      <c r="F363" s="297"/>
      <c r="G363" s="300"/>
      <c r="H363" s="800"/>
    </row>
    <row r="364" spans="1:8" s="276" customFormat="1" ht="15.95" customHeight="1">
      <c r="A364" s="298"/>
      <c r="B364" s="361"/>
      <c r="C364" s="295"/>
      <c r="D364" s="296"/>
      <c r="E364" s="300"/>
      <c r="F364" s="297"/>
      <c r="G364" s="300"/>
      <c r="H364" s="800"/>
    </row>
    <row r="365" spans="1:8" s="276" customFormat="1" ht="15.95" customHeight="1">
      <c r="A365" s="298"/>
      <c r="B365" s="361"/>
      <c r="C365" s="295"/>
      <c r="D365" s="296"/>
      <c r="E365" s="300"/>
      <c r="F365" s="297"/>
      <c r="G365" s="300"/>
      <c r="H365" s="800"/>
    </row>
    <row r="366" spans="1:8" s="276" customFormat="1" ht="15.95" customHeight="1">
      <c r="A366" s="298"/>
      <c r="B366" s="361"/>
      <c r="C366" s="295"/>
      <c r="D366" s="296"/>
      <c r="E366" s="300"/>
      <c r="F366" s="297"/>
      <c r="G366" s="300"/>
      <c r="H366" s="800"/>
    </row>
    <row r="367" spans="1:8" s="276" customFormat="1" ht="15.95" customHeight="1">
      <c r="A367" s="298"/>
      <c r="B367" s="361"/>
      <c r="C367" s="295"/>
      <c r="D367" s="296"/>
      <c r="E367" s="300"/>
      <c r="F367" s="297"/>
      <c r="G367" s="300"/>
      <c r="H367" s="800"/>
    </row>
    <row r="368" spans="1:8" s="276" customFormat="1" ht="15.95" customHeight="1">
      <c r="A368" s="298"/>
      <c r="B368" s="361"/>
      <c r="C368" s="295"/>
      <c r="D368" s="296"/>
      <c r="E368" s="300"/>
      <c r="F368" s="297"/>
      <c r="G368" s="300"/>
      <c r="H368" s="800"/>
    </row>
    <row r="369" spans="1:8" s="276" customFormat="1" ht="15.95" customHeight="1">
      <c r="A369" s="298"/>
      <c r="B369" s="361"/>
      <c r="C369" s="295"/>
      <c r="D369" s="296"/>
      <c r="E369" s="300"/>
      <c r="F369" s="297"/>
      <c r="G369" s="300"/>
      <c r="H369" s="800"/>
    </row>
    <row r="370" spans="1:8" s="276" customFormat="1" ht="15.95" customHeight="1">
      <c r="A370" s="298"/>
      <c r="B370" s="361"/>
      <c r="C370" s="295"/>
      <c r="D370" s="296"/>
      <c r="E370" s="300"/>
      <c r="F370" s="297"/>
      <c r="G370" s="300"/>
      <c r="H370" s="800"/>
    </row>
    <row r="371" spans="1:8" s="276" customFormat="1" ht="15.95" customHeight="1">
      <c r="A371" s="298"/>
      <c r="B371" s="361"/>
      <c r="C371" s="295"/>
      <c r="D371" s="296"/>
      <c r="E371" s="300"/>
      <c r="F371" s="297"/>
      <c r="G371" s="300"/>
      <c r="H371" s="800"/>
    </row>
    <row r="372" spans="1:8" s="276" customFormat="1" ht="15.95" customHeight="1">
      <c r="A372" s="298"/>
      <c r="B372" s="361"/>
      <c r="C372" s="295"/>
      <c r="D372" s="296"/>
      <c r="E372" s="300"/>
      <c r="F372" s="297"/>
      <c r="G372" s="300"/>
      <c r="H372" s="800"/>
    </row>
    <row r="373" spans="1:8" s="276" customFormat="1" ht="15.95" customHeight="1">
      <c r="A373" s="298"/>
      <c r="B373" s="361"/>
      <c r="C373" s="295"/>
      <c r="D373" s="296"/>
      <c r="E373" s="300"/>
      <c r="F373" s="297"/>
      <c r="G373" s="300"/>
      <c r="H373" s="800"/>
    </row>
    <row r="374" spans="1:8" s="276" customFormat="1" ht="15.95" customHeight="1">
      <c r="A374" s="298"/>
      <c r="B374" s="361"/>
      <c r="C374" s="295"/>
      <c r="D374" s="296"/>
      <c r="E374" s="300"/>
      <c r="F374" s="297"/>
      <c r="G374" s="300"/>
      <c r="H374" s="800"/>
    </row>
    <row r="375" spans="1:8" s="276" customFormat="1" ht="15.95" customHeight="1">
      <c r="A375" s="298"/>
      <c r="B375" s="361"/>
      <c r="C375" s="295"/>
      <c r="D375" s="296"/>
      <c r="E375" s="300"/>
      <c r="F375" s="297"/>
      <c r="G375" s="300"/>
      <c r="H375" s="800"/>
    </row>
    <row r="376" spans="1:8" s="276" customFormat="1" ht="15.95" customHeight="1">
      <c r="A376" s="298"/>
      <c r="B376" s="361"/>
      <c r="C376" s="295"/>
      <c r="D376" s="296"/>
      <c r="E376" s="300"/>
      <c r="F376" s="297"/>
      <c r="G376" s="300"/>
      <c r="H376" s="800"/>
    </row>
    <row r="377" spans="1:8" s="276" customFormat="1" ht="15.95" customHeight="1">
      <c r="A377" s="298"/>
      <c r="B377" s="361"/>
      <c r="C377" s="295"/>
      <c r="D377" s="296"/>
      <c r="E377" s="300"/>
      <c r="F377" s="297"/>
      <c r="G377" s="300"/>
      <c r="H377" s="800"/>
    </row>
    <row r="378" spans="1:8" s="276" customFormat="1" ht="15.95" customHeight="1">
      <c r="A378" s="298"/>
      <c r="B378" s="361"/>
      <c r="C378" s="295"/>
      <c r="D378" s="296"/>
      <c r="E378" s="300"/>
      <c r="F378" s="297"/>
      <c r="G378" s="300"/>
      <c r="H378" s="800"/>
    </row>
    <row r="379" spans="1:8" s="276" customFormat="1" ht="15.95" customHeight="1">
      <c r="A379" s="298"/>
      <c r="B379" s="361"/>
      <c r="C379" s="295"/>
      <c r="D379" s="296"/>
      <c r="E379" s="300"/>
      <c r="F379" s="297"/>
      <c r="G379" s="300"/>
      <c r="H379" s="800"/>
    </row>
    <row r="380" spans="1:8" s="276" customFormat="1" ht="15.95" customHeight="1">
      <c r="A380" s="298"/>
      <c r="B380" s="361"/>
      <c r="C380" s="295"/>
      <c r="D380" s="296"/>
      <c r="E380" s="300"/>
      <c r="F380" s="297"/>
      <c r="G380" s="300"/>
      <c r="H380" s="800"/>
    </row>
    <row r="381" spans="1:8" s="276" customFormat="1" ht="15.95" customHeight="1">
      <c r="A381" s="298"/>
      <c r="B381" s="361"/>
      <c r="C381" s="295"/>
      <c r="D381" s="296"/>
      <c r="E381" s="300"/>
      <c r="F381" s="297"/>
      <c r="G381" s="300"/>
      <c r="H381" s="800"/>
    </row>
    <row r="382" spans="1:8" s="276" customFormat="1" ht="15.95" customHeight="1">
      <c r="A382" s="298"/>
      <c r="B382" s="361"/>
      <c r="C382" s="295"/>
      <c r="D382" s="296"/>
      <c r="E382" s="300"/>
      <c r="F382" s="297"/>
      <c r="G382" s="300"/>
      <c r="H382" s="800"/>
    </row>
    <row r="383" spans="1:8" s="276" customFormat="1" ht="15.95" customHeight="1">
      <c r="A383" s="298"/>
      <c r="B383" s="361"/>
      <c r="C383" s="295"/>
      <c r="D383" s="296"/>
      <c r="E383" s="300"/>
      <c r="F383" s="297"/>
      <c r="G383" s="300"/>
      <c r="H383" s="800"/>
    </row>
    <row r="384" spans="1:8" s="276" customFormat="1" ht="15.95" customHeight="1">
      <c r="A384" s="298"/>
      <c r="B384" s="361"/>
      <c r="C384" s="295"/>
      <c r="D384" s="296"/>
      <c r="E384" s="300"/>
      <c r="F384" s="297"/>
      <c r="G384" s="300"/>
      <c r="H384" s="800"/>
    </row>
    <row r="385" spans="1:8" s="276" customFormat="1" ht="15.95" customHeight="1">
      <c r="A385" s="298"/>
      <c r="B385" s="361"/>
      <c r="C385" s="295"/>
      <c r="D385" s="296"/>
      <c r="E385" s="300"/>
      <c r="F385" s="297"/>
      <c r="G385" s="300"/>
      <c r="H385" s="800"/>
    </row>
    <row r="386" spans="1:8" s="276" customFormat="1" ht="15.95" customHeight="1">
      <c r="A386" s="298"/>
      <c r="B386" s="361"/>
      <c r="C386" s="295"/>
      <c r="D386" s="296"/>
      <c r="E386" s="300"/>
      <c r="F386" s="297"/>
      <c r="G386" s="300"/>
      <c r="H386" s="800"/>
    </row>
    <row r="387" spans="1:8" s="276" customFormat="1" ht="15.95" customHeight="1">
      <c r="A387" s="298"/>
      <c r="B387" s="361"/>
      <c r="C387" s="295"/>
      <c r="D387" s="296"/>
      <c r="E387" s="300"/>
      <c r="F387" s="297"/>
      <c r="G387" s="300"/>
      <c r="H387" s="800"/>
    </row>
    <row r="388" spans="1:8" s="276" customFormat="1" ht="15.95" customHeight="1">
      <c r="A388" s="298"/>
      <c r="B388" s="361"/>
      <c r="C388" s="295"/>
      <c r="D388" s="296"/>
      <c r="E388" s="300"/>
      <c r="F388" s="297"/>
      <c r="G388" s="300"/>
      <c r="H388" s="800"/>
    </row>
    <row r="389" spans="1:8" s="276" customFormat="1" ht="15.95" customHeight="1">
      <c r="A389" s="298"/>
      <c r="B389" s="361"/>
      <c r="C389" s="295"/>
      <c r="D389" s="296"/>
      <c r="E389" s="300"/>
      <c r="F389" s="297"/>
      <c r="G389" s="300"/>
      <c r="H389" s="800"/>
    </row>
    <row r="390" spans="1:8" s="276" customFormat="1" ht="15.95" customHeight="1">
      <c r="A390" s="298"/>
      <c r="B390" s="361"/>
      <c r="C390" s="295"/>
      <c r="D390" s="296"/>
      <c r="E390" s="300"/>
      <c r="F390" s="297"/>
      <c r="G390" s="300"/>
      <c r="H390" s="800"/>
    </row>
    <row r="391" spans="1:8" s="276" customFormat="1" ht="15.95" customHeight="1">
      <c r="A391" s="298"/>
      <c r="B391" s="361"/>
      <c r="C391" s="295"/>
      <c r="D391" s="296"/>
      <c r="E391" s="300"/>
      <c r="F391" s="297"/>
      <c r="G391" s="300"/>
      <c r="H391" s="800"/>
    </row>
    <row r="392" spans="1:8" s="276" customFormat="1" ht="15.95" customHeight="1">
      <c r="A392" s="298"/>
      <c r="B392" s="361"/>
      <c r="C392" s="295"/>
      <c r="D392" s="296"/>
      <c r="E392" s="300"/>
      <c r="F392" s="297"/>
      <c r="G392" s="300"/>
      <c r="H392" s="800"/>
    </row>
    <row r="393" spans="1:8" s="276" customFormat="1" ht="15.95" customHeight="1">
      <c r="A393" s="298"/>
      <c r="B393" s="361"/>
      <c r="C393" s="295"/>
      <c r="D393" s="296"/>
      <c r="E393" s="300"/>
      <c r="F393" s="297"/>
      <c r="G393" s="300"/>
      <c r="H393" s="800"/>
    </row>
    <row r="394" spans="1:8" s="276" customFormat="1" ht="15.95" customHeight="1">
      <c r="A394" s="298"/>
      <c r="B394" s="361"/>
      <c r="C394" s="295"/>
      <c r="D394" s="296"/>
      <c r="E394" s="300"/>
      <c r="F394" s="297"/>
      <c r="G394" s="300"/>
      <c r="H394" s="800"/>
    </row>
    <row r="395" spans="1:8" s="276" customFormat="1" ht="15.95" customHeight="1">
      <c r="A395" s="298"/>
      <c r="B395" s="361"/>
      <c r="C395" s="295"/>
      <c r="D395" s="296"/>
      <c r="E395" s="300"/>
      <c r="F395" s="297"/>
      <c r="G395" s="300"/>
      <c r="H395" s="800"/>
    </row>
    <row r="396" spans="1:8" s="276" customFormat="1" ht="15.95" customHeight="1">
      <c r="A396" s="298"/>
      <c r="B396" s="361"/>
      <c r="C396" s="295"/>
      <c r="D396" s="296"/>
      <c r="E396" s="300"/>
      <c r="F396" s="297"/>
      <c r="G396" s="300"/>
      <c r="H396" s="800"/>
    </row>
    <row r="397" spans="1:8" s="276" customFormat="1" ht="15.95" customHeight="1">
      <c r="A397" s="298"/>
      <c r="B397" s="361"/>
      <c r="C397" s="295"/>
      <c r="D397" s="296"/>
      <c r="E397" s="300"/>
      <c r="F397" s="297"/>
      <c r="G397" s="300"/>
      <c r="H397" s="800"/>
    </row>
    <row r="398" spans="1:8" s="276" customFormat="1" ht="15.95" customHeight="1">
      <c r="A398" s="298"/>
      <c r="B398" s="361"/>
      <c r="C398" s="295"/>
      <c r="D398" s="296"/>
      <c r="E398" s="300"/>
      <c r="F398" s="297"/>
      <c r="G398" s="300"/>
      <c r="H398" s="800"/>
    </row>
    <row r="399" spans="1:8" s="276" customFormat="1" ht="15.95" customHeight="1">
      <c r="A399" s="298"/>
      <c r="B399" s="361"/>
      <c r="C399" s="295"/>
      <c r="D399" s="296"/>
      <c r="E399" s="300"/>
      <c r="F399" s="297"/>
      <c r="G399" s="300"/>
      <c r="H399" s="800"/>
    </row>
    <row r="400" spans="1:8" s="276" customFormat="1" ht="15.95" customHeight="1">
      <c r="A400" s="298"/>
      <c r="B400" s="361"/>
      <c r="C400" s="295"/>
      <c r="D400" s="296"/>
      <c r="E400" s="300"/>
      <c r="F400" s="297"/>
      <c r="G400" s="300"/>
      <c r="H400" s="800"/>
    </row>
    <row r="401" spans="1:8" s="276" customFormat="1" ht="15.95" customHeight="1">
      <c r="A401" s="298"/>
      <c r="B401" s="361"/>
      <c r="C401" s="295"/>
      <c r="D401" s="296"/>
      <c r="E401" s="300"/>
      <c r="F401" s="297"/>
      <c r="G401" s="300"/>
      <c r="H401" s="800"/>
    </row>
    <row r="402" spans="1:8" s="276" customFormat="1" ht="15.95" customHeight="1">
      <c r="A402" s="298"/>
      <c r="B402" s="361"/>
      <c r="C402" s="295"/>
      <c r="D402" s="296"/>
      <c r="E402" s="300"/>
      <c r="F402" s="297"/>
      <c r="G402" s="300"/>
      <c r="H402" s="800"/>
    </row>
    <row r="403" spans="1:8" s="276" customFormat="1" ht="15.95" customHeight="1">
      <c r="A403" s="298"/>
      <c r="B403" s="361"/>
      <c r="C403" s="295"/>
      <c r="D403" s="296"/>
      <c r="E403" s="300"/>
      <c r="F403" s="297"/>
      <c r="G403" s="300"/>
      <c r="H403" s="800"/>
    </row>
    <row r="404" spans="1:8" s="276" customFormat="1" ht="15.95" customHeight="1">
      <c r="A404" s="298"/>
      <c r="B404" s="361"/>
      <c r="C404" s="295"/>
      <c r="D404" s="296"/>
      <c r="E404" s="300"/>
      <c r="F404" s="297"/>
      <c r="G404" s="300"/>
      <c r="H404" s="800"/>
    </row>
    <row r="405" spans="1:8" s="276" customFormat="1" ht="15.95" customHeight="1">
      <c r="A405" s="298"/>
      <c r="B405" s="361"/>
      <c r="C405" s="295"/>
      <c r="D405" s="296"/>
      <c r="E405" s="300"/>
      <c r="F405" s="297"/>
      <c r="G405" s="300"/>
      <c r="H405" s="800"/>
    </row>
    <row r="406" spans="1:8" s="276" customFormat="1" ht="15.95" customHeight="1">
      <c r="A406" s="298"/>
      <c r="B406" s="361"/>
      <c r="C406" s="295"/>
      <c r="D406" s="296"/>
      <c r="E406" s="300"/>
      <c r="F406" s="297"/>
      <c r="G406" s="300"/>
      <c r="H406" s="800"/>
    </row>
    <row r="407" spans="1:8" s="276" customFormat="1" ht="15.95" customHeight="1">
      <c r="A407" s="298"/>
      <c r="B407" s="361"/>
      <c r="C407" s="295"/>
      <c r="D407" s="296"/>
      <c r="E407" s="300"/>
      <c r="F407" s="297"/>
      <c r="G407" s="300"/>
      <c r="H407" s="800"/>
    </row>
    <row r="408" spans="1:8" s="276" customFormat="1" ht="15.95" customHeight="1">
      <c r="A408" s="298"/>
      <c r="B408" s="361"/>
      <c r="C408" s="295"/>
      <c r="D408" s="296"/>
      <c r="E408" s="300"/>
      <c r="F408" s="297"/>
      <c r="G408" s="300"/>
      <c r="H408" s="800"/>
    </row>
    <row r="409" spans="1:8" s="276" customFormat="1" ht="15.95" customHeight="1">
      <c r="A409" s="298"/>
      <c r="B409" s="361"/>
      <c r="C409" s="295"/>
      <c r="D409" s="296"/>
      <c r="E409" s="300"/>
      <c r="F409" s="297"/>
      <c r="G409" s="300"/>
      <c r="H409" s="800"/>
    </row>
    <row r="410" spans="1:8" s="276" customFormat="1" ht="15.95" customHeight="1">
      <c r="A410" s="298"/>
      <c r="B410" s="361"/>
      <c r="C410" s="295"/>
      <c r="D410" s="296"/>
      <c r="E410" s="300"/>
      <c r="F410" s="297"/>
      <c r="G410" s="300"/>
      <c r="H410" s="800"/>
    </row>
    <row r="411" spans="1:8" s="276" customFormat="1" ht="15.95" customHeight="1">
      <c r="A411" s="298"/>
      <c r="B411" s="361"/>
      <c r="C411" s="295"/>
      <c r="D411" s="296"/>
      <c r="E411" s="300"/>
      <c r="F411" s="297"/>
      <c r="G411" s="300"/>
      <c r="H411" s="800"/>
    </row>
    <row r="412" spans="1:8" s="276" customFormat="1" ht="15.95" customHeight="1">
      <c r="A412" s="298"/>
      <c r="B412" s="361"/>
      <c r="C412" s="295"/>
      <c r="D412" s="296"/>
      <c r="E412" s="300"/>
      <c r="F412" s="297"/>
      <c r="G412" s="300"/>
      <c r="H412" s="800"/>
    </row>
    <row r="413" spans="1:8" s="276" customFormat="1" ht="15.95" customHeight="1">
      <c r="A413" s="298"/>
      <c r="B413" s="361"/>
      <c r="C413" s="295"/>
      <c r="D413" s="296"/>
      <c r="E413" s="300"/>
      <c r="F413" s="297"/>
      <c r="G413" s="300"/>
      <c r="H413" s="800"/>
    </row>
    <row r="414" spans="1:8" s="276" customFormat="1" ht="15.95" customHeight="1">
      <c r="A414" s="298"/>
      <c r="B414" s="361"/>
      <c r="C414" s="295"/>
      <c r="D414" s="296"/>
      <c r="E414" s="300"/>
      <c r="F414" s="297"/>
      <c r="G414" s="300"/>
      <c r="H414" s="800"/>
    </row>
    <row r="415" spans="1:8" s="276" customFormat="1" ht="15.95" customHeight="1">
      <c r="A415" s="298"/>
      <c r="B415" s="361"/>
      <c r="C415" s="295"/>
      <c r="D415" s="296"/>
      <c r="E415" s="300"/>
      <c r="F415" s="297"/>
      <c r="G415" s="300"/>
      <c r="H415" s="800"/>
    </row>
    <row r="416" spans="1:8" s="276" customFormat="1" ht="15.95" customHeight="1">
      <c r="A416" s="298"/>
      <c r="B416" s="361"/>
      <c r="C416" s="295"/>
      <c r="D416" s="296"/>
      <c r="E416" s="300"/>
      <c r="F416" s="297"/>
      <c r="G416" s="300"/>
      <c r="H416" s="800"/>
    </row>
    <row r="417" spans="1:8" s="276" customFormat="1" ht="15.95" customHeight="1">
      <c r="A417" s="298"/>
      <c r="B417" s="361"/>
      <c r="C417" s="295"/>
      <c r="D417" s="296"/>
      <c r="E417" s="300"/>
      <c r="F417" s="297"/>
      <c r="G417" s="300"/>
      <c r="H417" s="800"/>
    </row>
    <row r="418" spans="1:8" s="276" customFormat="1" ht="15.95" customHeight="1">
      <c r="A418" s="298"/>
      <c r="B418" s="361"/>
      <c r="C418" s="295"/>
      <c r="D418" s="296"/>
      <c r="E418" s="300"/>
      <c r="F418" s="297"/>
      <c r="G418" s="300"/>
      <c r="H418" s="800"/>
    </row>
    <row r="419" spans="1:8" s="276" customFormat="1" ht="15.95" customHeight="1">
      <c r="A419" s="298"/>
      <c r="B419" s="361"/>
      <c r="C419" s="295"/>
      <c r="D419" s="296"/>
      <c r="E419" s="300"/>
      <c r="F419" s="297"/>
      <c r="G419" s="300"/>
      <c r="H419" s="800"/>
    </row>
    <row r="420" spans="1:8" s="276" customFormat="1" ht="15.95" customHeight="1">
      <c r="A420" s="298"/>
      <c r="B420" s="361"/>
      <c r="C420" s="295"/>
      <c r="D420" s="296"/>
      <c r="E420" s="300"/>
      <c r="F420" s="297"/>
      <c r="G420" s="300"/>
      <c r="H420" s="800"/>
    </row>
    <row r="421" spans="1:8" s="276" customFormat="1" ht="15.95" customHeight="1">
      <c r="A421" s="298"/>
      <c r="B421" s="361"/>
      <c r="C421" s="295"/>
      <c r="D421" s="296"/>
      <c r="E421" s="300"/>
      <c r="F421" s="297"/>
      <c r="G421" s="300"/>
      <c r="H421" s="800"/>
    </row>
    <row r="422" spans="1:8" s="276" customFormat="1" ht="15.95" customHeight="1">
      <c r="A422" s="298"/>
      <c r="B422" s="361"/>
      <c r="C422" s="295"/>
      <c r="D422" s="296"/>
      <c r="E422" s="300"/>
      <c r="F422" s="297"/>
      <c r="G422" s="300"/>
      <c r="H422" s="800"/>
    </row>
    <row r="423" spans="1:8" s="276" customFormat="1" ht="15.95" customHeight="1">
      <c r="A423" s="298"/>
      <c r="B423" s="361"/>
      <c r="C423" s="295"/>
      <c r="D423" s="296"/>
      <c r="E423" s="300"/>
      <c r="F423" s="297"/>
      <c r="G423" s="300"/>
      <c r="H423" s="800"/>
    </row>
    <row r="424" spans="1:8" s="276" customFormat="1" ht="15.95" customHeight="1">
      <c r="A424" s="298"/>
      <c r="B424" s="361"/>
      <c r="C424" s="295"/>
      <c r="D424" s="296"/>
      <c r="E424" s="300"/>
      <c r="F424" s="297"/>
      <c r="G424" s="300"/>
      <c r="H424" s="800"/>
    </row>
    <row r="425" spans="1:8" s="276" customFormat="1" ht="15.95" customHeight="1">
      <c r="A425" s="298"/>
      <c r="B425" s="361"/>
      <c r="C425" s="295"/>
      <c r="D425" s="296"/>
      <c r="E425" s="300"/>
      <c r="F425" s="297"/>
      <c r="G425" s="300"/>
      <c r="H425" s="800"/>
    </row>
    <row r="426" spans="1:8" s="276" customFormat="1" ht="15.95" customHeight="1">
      <c r="A426" s="298"/>
      <c r="B426" s="361"/>
      <c r="C426" s="295"/>
      <c r="D426" s="296"/>
      <c r="E426" s="300"/>
      <c r="F426" s="297"/>
      <c r="G426" s="300"/>
      <c r="H426" s="800"/>
    </row>
    <row r="427" spans="1:8" s="276" customFormat="1" ht="15.95" customHeight="1">
      <c r="A427" s="298"/>
      <c r="B427" s="361"/>
      <c r="C427" s="295"/>
      <c r="D427" s="296"/>
      <c r="E427" s="300"/>
      <c r="F427" s="297"/>
      <c r="G427" s="300"/>
      <c r="H427" s="800"/>
    </row>
    <row r="428" spans="1:8" s="276" customFormat="1" ht="15.95" customHeight="1">
      <c r="A428" s="298"/>
      <c r="B428" s="361"/>
      <c r="C428" s="295"/>
      <c r="D428" s="296"/>
      <c r="E428" s="300"/>
      <c r="F428" s="297"/>
      <c r="G428" s="300"/>
      <c r="H428" s="800"/>
    </row>
    <row r="429" spans="1:8" s="276" customFormat="1" ht="15.95" customHeight="1">
      <c r="A429" s="298"/>
      <c r="B429" s="361"/>
      <c r="C429" s="295"/>
      <c r="D429" s="296"/>
      <c r="E429" s="300"/>
      <c r="F429" s="297"/>
      <c r="G429" s="300"/>
      <c r="H429" s="800"/>
    </row>
    <row r="430" spans="1:8" s="276" customFormat="1" ht="15.95" customHeight="1">
      <c r="A430" s="298"/>
      <c r="B430" s="361"/>
      <c r="C430" s="295"/>
      <c r="D430" s="296"/>
      <c r="E430" s="300"/>
      <c r="F430" s="297"/>
      <c r="G430" s="300"/>
      <c r="H430" s="800"/>
    </row>
    <row r="431" spans="1:8" s="276" customFormat="1" ht="15.95" customHeight="1">
      <c r="A431" s="298"/>
      <c r="B431" s="361"/>
      <c r="C431" s="295"/>
      <c r="D431" s="296"/>
      <c r="E431" s="300"/>
      <c r="F431" s="297"/>
      <c r="G431" s="300"/>
      <c r="H431" s="800"/>
    </row>
    <row r="432" spans="1:8" s="276" customFormat="1" ht="15.95" customHeight="1">
      <c r="A432" s="298"/>
      <c r="B432" s="361"/>
      <c r="C432" s="295"/>
      <c r="D432" s="296"/>
      <c r="E432" s="300"/>
      <c r="F432" s="297"/>
      <c r="G432" s="300"/>
      <c r="H432" s="800"/>
    </row>
    <row r="433" spans="1:8" s="276" customFormat="1" ht="15.95" customHeight="1">
      <c r="A433" s="298"/>
      <c r="B433" s="361"/>
      <c r="C433" s="295"/>
      <c r="D433" s="296"/>
      <c r="E433" s="300"/>
      <c r="F433" s="297"/>
      <c r="G433" s="300"/>
      <c r="H433" s="800"/>
    </row>
    <row r="434" spans="1:8" s="276" customFormat="1" ht="15.95" customHeight="1">
      <c r="A434" s="298"/>
      <c r="B434" s="361"/>
      <c r="C434" s="295"/>
      <c r="D434" s="296"/>
      <c r="E434" s="300"/>
      <c r="F434" s="297"/>
      <c r="G434" s="300"/>
      <c r="H434" s="800"/>
    </row>
    <row r="435" spans="1:8" s="276" customFormat="1" ht="15.95" customHeight="1">
      <c r="A435" s="298"/>
      <c r="B435" s="361"/>
      <c r="C435" s="295"/>
      <c r="D435" s="296"/>
      <c r="E435" s="300"/>
      <c r="F435" s="297"/>
      <c r="G435" s="300"/>
      <c r="H435" s="800"/>
    </row>
    <row r="436" spans="1:8" s="276" customFormat="1" ht="15.95" customHeight="1">
      <c r="A436" s="298"/>
      <c r="B436" s="361"/>
      <c r="C436" s="295"/>
      <c r="D436" s="296"/>
      <c r="E436" s="300"/>
      <c r="F436" s="297"/>
      <c r="G436" s="300"/>
      <c r="H436" s="800"/>
    </row>
    <row r="437" spans="1:8" s="276" customFormat="1" ht="15.95" customHeight="1">
      <c r="A437" s="298"/>
      <c r="B437" s="361"/>
      <c r="C437" s="295"/>
      <c r="D437" s="296"/>
      <c r="E437" s="300"/>
      <c r="F437" s="297"/>
      <c r="G437" s="300"/>
      <c r="H437" s="800"/>
    </row>
    <row r="438" spans="1:8" s="276" customFormat="1" ht="15.95" customHeight="1">
      <c r="A438" s="298"/>
      <c r="B438" s="361"/>
      <c r="C438" s="295"/>
      <c r="D438" s="296"/>
      <c r="E438" s="300"/>
      <c r="F438" s="297"/>
      <c r="G438" s="300"/>
      <c r="H438" s="800"/>
    </row>
    <row r="439" spans="1:8" s="276" customFormat="1" ht="15.95" customHeight="1">
      <c r="A439" s="298"/>
      <c r="B439" s="361"/>
      <c r="C439" s="295"/>
      <c r="D439" s="296"/>
      <c r="E439" s="300"/>
      <c r="F439" s="297"/>
      <c r="G439" s="300"/>
      <c r="H439" s="800"/>
    </row>
    <row r="440" spans="1:8" s="276" customFormat="1" ht="15.95" customHeight="1">
      <c r="A440" s="298"/>
      <c r="B440" s="361"/>
      <c r="C440" s="295"/>
      <c r="D440" s="296"/>
      <c r="E440" s="300"/>
      <c r="F440" s="297"/>
      <c r="G440" s="300"/>
      <c r="H440" s="800"/>
    </row>
    <row r="441" spans="1:8" s="276" customFormat="1" ht="15.95" customHeight="1">
      <c r="A441" s="298"/>
      <c r="B441" s="361"/>
      <c r="C441" s="295"/>
      <c r="D441" s="296"/>
      <c r="E441" s="300"/>
      <c r="F441" s="297"/>
      <c r="G441" s="300"/>
      <c r="H441" s="800"/>
    </row>
    <row r="442" spans="1:8" s="276" customFormat="1" ht="15.95" customHeight="1">
      <c r="A442" s="298"/>
      <c r="B442" s="361"/>
      <c r="C442" s="295"/>
      <c r="D442" s="296"/>
      <c r="E442" s="300"/>
      <c r="F442" s="297"/>
      <c r="G442" s="300"/>
      <c r="H442" s="800"/>
    </row>
    <row r="443" spans="1:8" s="276" customFormat="1" ht="15.95" customHeight="1">
      <c r="A443" s="298"/>
      <c r="B443" s="361"/>
      <c r="C443" s="295"/>
      <c r="D443" s="296"/>
      <c r="E443" s="300"/>
      <c r="F443" s="297"/>
      <c r="G443" s="300"/>
      <c r="H443" s="800"/>
    </row>
    <row r="444" spans="1:8" s="276" customFormat="1" ht="15.95" customHeight="1">
      <c r="A444" s="298"/>
      <c r="B444" s="361"/>
      <c r="C444" s="295"/>
      <c r="D444" s="296"/>
      <c r="E444" s="300"/>
      <c r="F444" s="297"/>
      <c r="G444" s="300"/>
      <c r="H444" s="800"/>
    </row>
    <row r="445" spans="1:8" s="276" customFormat="1" ht="15.95" customHeight="1">
      <c r="A445" s="298"/>
      <c r="B445" s="361"/>
      <c r="C445" s="295"/>
      <c r="D445" s="296"/>
      <c r="E445" s="300"/>
      <c r="F445" s="297"/>
      <c r="G445" s="300"/>
      <c r="H445" s="800"/>
    </row>
    <row r="446" spans="1:8" s="276" customFormat="1" ht="15.95" customHeight="1">
      <c r="A446" s="298"/>
      <c r="B446" s="361"/>
      <c r="C446" s="295"/>
      <c r="D446" s="296"/>
      <c r="E446" s="300"/>
      <c r="F446" s="297"/>
      <c r="G446" s="300"/>
      <c r="H446" s="800"/>
    </row>
    <row r="447" spans="1:8" s="276" customFormat="1" ht="15.95" customHeight="1">
      <c r="A447" s="298"/>
      <c r="B447" s="361"/>
      <c r="C447" s="295"/>
      <c r="D447" s="296"/>
      <c r="E447" s="300"/>
      <c r="F447" s="297"/>
      <c r="G447" s="300"/>
      <c r="H447" s="800"/>
    </row>
    <row r="448" spans="1:8" s="276" customFormat="1" ht="15.95" customHeight="1">
      <c r="A448" s="298"/>
      <c r="B448" s="361"/>
      <c r="C448" s="295"/>
      <c r="D448" s="296"/>
      <c r="E448" s="300"/>
      <c r="F448" s="297"/>
      <c r="G448" s="300"/>
      <c r="H448" s="800"/>
    </row>
    <row r="449" spans="1:8" s="276" customFormat="1" ht="15.95" customHeight="1">
      <c r="A449" s="298"/>
      <c r="B449" s="361"/>
      <c r="C449" s="295"/>
      <c r="D449" s="296"/>
      <c r="E449" s="300"/>
      <c r="F449" s="297"/>
      <c r="G449" s="300"/>
      <c r="H449" s="800"/>
    </row>
    <row r="450" spans="1:8" s="276" customFormat="1" ht="15.95" customHeight="1">
      <c r="A450" s="298"/>
      <c r="B450" s="361"/>
      <c r="C450" s="295"/>
      <c r="D450" s="296"/>
      <c r="E450" s="300"/>
      <c r="F450" s="297"/>
      <c r="G450" s="300"/>
      <c r="H450" s="800"/>
    </row>
    <row r="451" spans="1:8" s="276" customFormat="1" ht="15.95" customHeight="1">
      <c r="A451" s="298"/>
      <c r="B451" s="361"/>
      <c r="C451" s="295"/>
      <c r="D451" s="296"/>
      <c r="E451" s="300"/>
      <c r="F451" s="297"/>
      <c r="G451" s="300"/>
      <c r="H451" s="800"/>
    </row>
    <row r="452" spans="1:8" s="276" customFormat="1" ht="15.95" customHeight="1">
      <c r="A452" s="298"/>
      <c r="B452" s="361"/>
      <c r="C452" s="295"/>
      <c r="D452" s="296"/>
      <c r="E452" s="300"/>
      <c r="F452" s="297"/>
      <c r="G452" s="300"/>
      <c r="H452" s="800"/>
    </row>
    <row r="453" spans="1:8" s="276" customFormat="1" ht="15.95" customHeight="1">
      <c r="A453" s="298"/>
      <c r="B453" s="361"/>
      <c r="C453" s="295"/>
      <c r="D453" s="296"/>
      <c r="E453" s="300"/>
      <c r="F453" s="297"/>
      <c r="G453" s="300"/>
      <c r="H453" s="800"/>
    </row>
    <row r="454" spans="1:8" s="276" customFormat="1" ht="15.95" customHeight="1">
      <c r="A454" s="298"/>
      <c r="B454" s="361"/>
      <c r="C454" s="295"/>
      <c r="D454" s="296"/>
      <c r="E454" s="300"/>
      <c r="F454" s="297"/>
      <c r="G454" s="300"/>
      <c r="H454" s="800"/>
    </row>
    <row r="455" spans="1:8" s="276" customFormat="1" ht="15.95" customHeight="1">
      <c r="A455" s="298"/>
      <c r="B455" s="361"/>
      <c r="C455" s="295"/>
      <c r="D455" s="296"/>
      <c r="E455" s="300"/>
      <c r="F455" s="297"/>
      <c r="G455" s="300"/>
      <c r="H455" s="800"/>
    </row>
    <row r="456" spans="1:8" s="276" customFormat="1" ht="15.95" customHeight="1">
      <c r="A456" s="298"/>
      <c r="B456" s="361"/>
      <c r="C456" s="295"/>
      <c r="D456" s="296"/>
      <c r="E456" s="300"/>
      <c r="F456" s="297"/>
      <c r="G456" s="300"/>
      <c r="H456" s="800"/>
    </row>
    <row r="457" spans="1:8" s="276" customFormat="1" ht="15.95" customHeight="1">
      <c r="A457" s="298"/>
      <c r="B457" s="361"/>
      <c r="C457" s="295"/>
      <c r="D457" s="296"/>
      <c r="E457" s="300"/>
      <c r="F457" s="297"/>
      <c r="G457" s="300"/>
      <c r="H457" s="800"/>
    </row>
    <row r="458" spans="1:8" s="276" customFormat="1" ht="15.95" customHeight="1">
      <c r="A458" s="298"/>
      <c r="B458" s="361"/>
      <c r="C458" s="295"/>
      <c r="D458" s="296"/>
      <c r="E458" s="300"/>
      <c r="F458" s="297"/>
      <c r="G458" s="300"/>
      <c r="H458" s="800"/>
    </row>
    <row r="459" spans="1:8" s="276" customFormat="1" ht="15.95" customHeight="1">
      <c r="A459" s="298"/>
      <c r="B459" s="361"/>
      <c r="C459" s="295"/>
      <c r="D459" s="296"/>
      <c r="E459" s="300"/>
      <c r="F459" s="297"/>
      <c r="G459" s="300"/>
      <c r="H459" s="800"/>
    </row>
    <row r="460" spans="1:8" s="276" customFormat="1" ht="15.95" customHeight="1">
      <c r="A460" s="298"/>
      <c r="B460" s="361"/>
      <c r="C460" s="295"/>
      <c r="D460" s="296"/>
      <c r="E460" s="300"/>
      <c r="F460" s="297"/>
      <c r="G460" s="300"/>
      <c r="H460" s="800"/>
    </row>
    <row r="461" spans="1:8" s="276" customFormat="1" ht="15.95" customHeight="1">
      <c r="A461" s="298"/>
      <c r="B461" s="361"/>
      <c r="C461" s="295"/>
      <c r="D461" s="296"/>
      <c r="E461" s="300"/>
      <c r="F461" s="297"/>
      <c r="G461" s="300"/>
      <c r="H461" s="800"/>
    </row>
    <row r="462" spans="1:8" s="276" customFormat="1" ht="15.95" customHeight="1">
      <c r="A462" s="298"/>
      <c r="B462" s="361"/>
      <c r="C462" s="295"/>
      <c r="D462" s="296"/>
      <c r="E462" s="300"/>
      <c r="F462" s="297"/>
      <c r="G462" s="300"/>
      <c r="H462" s="800"/>
    </row>
    <row r="463" spans="1:8" s="276" customFormat="1" ht="15.95" customHeight="1">
      <c r="A463" s="298"/>
      <c r="B463" s="361"/>
      <c r="C463" s="295"/>
      <c r="D463" s="296"/>
      <c r="E463" s="300"/>
      <c r="F463" s="297"/>
      <c r="G463" s="300"/>
      <c r="H463" s="800"/>
    </row>
    <row r="464" spans="1:8" s="276" customFormat="1" ht="15.95" customHeight="1">
      <c r="A464" s="298"/>
      <c r="B464" s="361"/>
      <c r="C464" s="295"/>
      <c r="D464" s="296"/>
      <c r="E464" s="300"/>
      <c r="F464" s="297"/>
      <c r="G464" s="300"/>
      <c r="H464" s="800"/>
    </row>
    <row r="465" spans="1:8" s="276" customFormat="1" ht="15.95" customHeight="1">
      <c r="A465" s="298"/>
      <c r="B465" s="361"/>
      <c r="C465" s="295"/>
      <c r="D465" s="296"/>
      <c r="E465" s="300"/>
      <c r="F465" s="297"/>
      <c r="G465" s="300"/>
      <c r="H465" s="800"/>
    </row>
    <row r="466" spans="1:8" s="276" customFormat="1" ht="15.95" customHeight="1">
      <c r="A466" s="298"/>
      <c r="B466" s="361"/>
      <c r="C466" s="295"/>
      <c r="D466" s="296"/>
      <c r="E466" s="300"/>
      <c r="F466" s="297"/>
      <c r="G466" s="300"/>
      <c r="H466" s="800"/>
    </row>
    <row r="467" spans="1:8" s="276" customFormat="1" ht="15.95" customHeight="1">
      <c r="A467" s="298"/>
      <c r="B467" s="361"/>
      <c r="C467" s="295"/>
      <c r="D467" s="296"/>
      <c r="E467" s="300"/>
      <c r="F467" s="297"/>
      <c r="G467" s="300"/>
      <c r="H467" s="800"/>
    </row>
    <row r="468" spans="1:8" s="276" customFormat="1" ht="15.95" customHeight="1">
      <c r="A468" s="298"/>
      <c r="B468" s="361"/>
      <c r="C468" s="295"/>
      <c r="D468" s="296"/>
      <c r="E468" s="300"/>
      <c r="F468" s="297"/>
      <c r="G468" s="300"/>
      <c r="H468" s="800"/>
    </row>
    <row r="469" spans="1:8" s="276" customFormat="1" ht="15.95" customHeight="1">
      <c r="A469" s="298"/>
      <c r="B469" s="361"/>
      <c r="C469" s="295"/>
      <c r="D469" s="296"/>
      <c r="E469" s="300"/>
      <c r="F469" s="297"/>
      <c r="G469" s="300"/>
      <c r="H469" s="800"/>
    </row>
    <row r="470" spans="1:8" s="276" customFormat="1" ht="15.95" customHeight="1">
      <c r="A470" s="298"/>
      <c r="B470" s="361"/>
      <c r="C470" s="295"/>
      <c r="D470" s="296"/>
      <c r="E470" s="300"/>
      <c r="F470" s="297"/>
      <c r="G470" s="300"/>
      <c r="H470" s="800"/>
    </row>
    <row r="471" spans="1:8" s="276" customFormat="1" ht="15.95" customHeight="1">
      <c r="A471" s="298"/>
      <c r="B471" s="361"/>
      <c r="C471" s="295"/>
      <c r="D471" s="296"/>
      <c r="E471" s="300"/>
      <c r="F471" s="297"/>
      <c r="G471" s="300"/>
      <c r="H471" s="800"/>
    </row>
    <row r="472" spans="1:8" s="276" customFormat="1" ht="15.95" customHeight="1">
      <c r="A472" s="298"/>
      <c r="B472" s="361"/>
      <c r="C472" s="295"/>
      <c r="D472" s="296"/>
      <c r="E472" s="300"/>
      <c r="F472" s="297"/>
      <c r="G472" s="300"/>
      <c r="H472" s="800"/>
    </row>
    <row r="473" spans="1:8" s="276" customFormat="1" ht="15.95" customHeight="1">
      <c r="A473" s="298"/>
      <c r="B473" s="361"/>
      <c r="C473" s="295"/>
      <c r="D473" s="296"/>
      <c r="E473" s="300"/>
      <c r="F473" s="297"/>
      <c r="G473" s="300"/>
      <c r="H473" s="800"/>
    </row>
    <row r="474" spans="1:8" s="276" customFormat="1" ht="15.95" customHeight="1">
      <c r="A474" s="298"/>
      <c r="B474" s="361"/>
      <c r="C474" s="295"/>
      <c r="D474" s="296"/>
      <c r="E474" s="300"/>
      <c r="F474" s="297"/>
      <c r="G474" s="300"/>
      <c r="H474" s="800"/>
    </row>
    <row r="475" spans="1:8" s="276" customFormat="1" ht="15.95" customHeight="1">
      <c r="A475" s="298"/>
      <c r="B475" s="361"/>
      <c r="C475" s="295"/>
      <c r="D475" s="296"/>
      <c r="E475" s="300"/>
      <c r="F475" s="297"/>
      <c r="G475" s="300"/>
      <c r="H475" s="800"/>
    </row>
    <row r="476" spans="1:8" s="276" customFormat="1" ht="15.95" customHeight="1">
      <c r="A476" s="298"/>
      <c r="B476" s="361"/>
      <c r="C476" s="295"/>
      <c r="D476" s="296"/>
      <c r="E476" s="300"/>
      <c r="F476" s="297"/>
      <c r="G476" s="300"/>
      <c r="H476" s="800"/>
    </row>
    <row r="477" spans="1:8" s="276" customFormat="1" ht="15.95" customHeight="1">
      <c r="A477" s="298"/>
      <c r="B477" s="361"/>
      <c r="C477" s="295"/>
      <c r="D477" s="296"/>
      <c r="E477" s="300"/>
      <c r="F477" s="297"/>
      <c r="G477" s="300"/>
      <c r="H477" s="800"/>
    </row>
    <row r="478" spans="1:8" s="276" customFormat="1" ht="15.95" customHeight="1">
      <c r="A478" s="298"/>
      <c r="B478" s="361"/>
      <c r="C478" s="295"/>
      <c r="D478" s="296"/>
      <c r="E478" s="300"/>
      <c r="F478" s="297"/>
      <c r="G478" s="300"/>
      <c r="H478" s="800"/>
    </row>
    <row r="479" spans="1:8" s="276" customFormat="1" ht="15.95" customHeight="1">
      <c r="A479" s="298"/>
      <c r="B479" s="361"/>
      <c r="C479" s="295"/>
      <c r="D479" s="296"/>
      <c r="E479" s="300"/>
      <c r="F479" s="297"/>
      <c r="G479" s="300"/>
      <c r="H479" s="800"/>
    </row>
    <row r="480" spans="1:8" s="276" customFormat="1" ht="15.95" customHeight="1">
      <c r="A480" s="298"/>
      <c r="B480" s="361"/>
      <c r="C480" s="295"/>
      <c r="D480" s="296"/>
      <c r="E480" s="300"/>
      <c r="F480" s="297"/>
      <c r="G480" s="300"/>
      <c r="H480" s="800"/>
    </row>
    <row r="481" spans="1:8" s="276" customFormat="1" ht="15.95" customHeight="1">
      <c r="A481" s="298"/>
      <c r="B481" s="361"/>
      <c r="C481" s="295"/>
      <c r="D481" s="296"/>
      <c r="E481" s="300"/>
      <c r="F481" s="297"/>
      <c r="G481" s="300"/>
      <c r="H481" s="800"/>
    </row>
    <row r="482" spans="1:8" s="276" customFormat="1" ht="15.95" customHeight="1">
      <c r="A482" s="298"/>
      <c r="B482" s="361"/>
      <c r="C482" s="295"/>
      <c r="D482" s="296"/>
      <c r="E482" s="300"/>
      <c r="F482" s="297"/>
      <c r="G482" s="300"/>
      <c r="H482" s="800"/>
    </row>
    <row r="483" spans="1:8" s="276" customFormat="1" ht="15.95" customHeight="1">
      <c r="A483" s="298"/>
      <c r="B483" s="361"/>
      <c r="C483" s="295"/>
      <c r="D483" s="296"/>
      <c r="E483" s="300"/>
      <c r="F483" s="297"/>
      <c r="G483" s="300"/>
      <c r="H483" s="800"/>
    </row>
    <row r="484" spans="1:8" s="276" customFormat="1" ht="15.95" customHeight="1">
      <c r="A484" s="298"/>
      <c r="B484" s="361"/>
      <c r="C484" s="295"/>
      <c r="D484" s="296"/>
      <c r="E484" s="300"/>
      <c r="F484" s="297"/>
      <c r="G484" s="300"/>
      <c r="H484" s="800"/>
    </row>
    <row r="485" spans="1:8" s="276" customFormat="1" ht="15.95" customHeight="1">
      <c r="A485" s="298"/>
      <c r="B485" s="361"/>
      <c r="C485" s="295"/>
      <c r="D485" s="296"/>
      <c r="E485" s="300"/>
      <c r="F485" s="297"/>
      <c r="G485" s="300"/>
      <c r="H485" s="800"/>
    </row>
    <row r="486" spans="1:8" s="276" customFormat="1" ht="15.95" customHeight="1">
      <c r="A486" s="298"/>
      <c r="B486" s="361"/>
      <c r="C486" s="295"/>
      <c r="D486" s="296"/>
      <c r="E486" s="300"/>
      <c r="F486" s="297"/>
      <c r="G486" s="300"/>
      <c r="H486" s="800"/>
    </row>
    <row r="487" spans="1:8" s="276" customFormat="1" ht="15.95" customHeight="1">
      <c r="A487" s="298"/>
      <c r="B487" s="361"/>
      <c r="C487" s="295"/>
      <c r="D487" s="296"/>
      <c r="E487" s="300"/>
      <c r="F487" s="297"/>
      <c r="G487" s="300"/>
      <c r="H487" s="800"/>
    </row>
    <row r="488" spans="1:8" s="276" customFormat="1" ht="15.95" customHeight="1">
      <c r="A488" s="298"/>
      <c r="B488" s="361"/>
      <c r="C488" s="295"/>
      <c r="D488" s="296"/>
      <c r="E488" s="300"/>
      <c r="F488" s="297"/>
      <c r="G488" s="300"/>
      <c r="H488" s="800"/>
    </row>
    <row r="489" spans="1:8" s="276" customFormat="1" ht="15.95" customHeight="1">
      <c r="A489" s="298"/>
      <c r="B489" s="361"/>
      <c r="C489" s="295"/>
      <c r="D489" s="296"/>
      <c r="E489" s="300"/>
      <c r="F489" s="297"/>
      <c r="G489" s="300"/>
      <c r="H489" s="800"/>
    </row>
    <row r="490" spans="1:8" s="276" customFormat="1" ht="15.95" customHeight="1">
      <c r="A490" s="298"/>
      <c r="B490" s="361"/>
      <c r="C490" s="295"/>
      <c r="D490" s="296"/>
      <c r="E490" s="300"/>
      <c r="F490" s="297"/>
      <c r="G490" s="300"/>
      <c r="H490" s="800"/>
    </row>
    <row r="491" spans="1:8" s="276" customFormat="1" ht="15.95" customHeight="1">
      <c r="A491" s="298"/>
      <c r="B491" s="361"/>
      <c r="C491" s="295"/>
      <c r="D491" s="296"/>
      <c r="E491" s="300"/>
      <c r="F491" s="297"/>
      <c r="G491" s="300"/>
      <c r="H491" s="800"/>
    </row>
    <row r="492" spans="1:8" s="276" customFormat="1" ht="15.95" customHeight="1">
      <c r="A492" s="298"/>
      <c r="B492" s="361"/>
      <c r="C492" s="295"/>
      <c r="D492" s="296"/>
      <c r="E492" s="300"/>
      <c r="F492" s="297"/>
      <c r="G492" s="300"/>
      <c r="H492" s="800"/>
    </row>
    <row r="493" spans="1:8" s="276" customFormat="1" ht="15.95" customHeight="1">
      <c r="A493" s="298"/>
      <c r="B493" s="361"/>
      <c r="C493" s="295"/>
      <c r="D493" s="296"/>
      <c r="E493" s="300"/>
      <c r="F493" s="297"/>
      <c r="G493" s="300"/>
      <c r="H493" s="800"/>
    </row>
    <row r="494" spans="1:8" s="276" customFormat="1" ht="15.95" customHeight="1">
      <c r="A494" s="298"/>
      <c r="B494" s="361"/>
      <c r="C494" s="295"/>
      <c r="D494" s="296"/>
      <c r="E494" s="300"/>
      <c r="F494" s="297"/>
      <c r="G494" s="300"/>
      <c r="H494" s="800"/>
    </row>
    <row r="495" spans="1:8" s="276" customFormat="1" ht="15.95" customHeight="1">
      <c r="A495" s="298"/>
      <c r="B495" s="361"/>
      <c r="C495" s="295"/>
      <c r="D495" s="296"/>
      <c r="E495" s="300"/>
      <c r="F495" s="297"/>
      <c r="G495" s="300"/>
      <c r="H495" s="800"/>
    </row>
    <row r="496" spans="1:8" s="276" customFormat="1" ht="15.95" customHeight="1">
      <c r="A496" s="298"/>
      <c r="B496" s="361"/>
      <c r="C496" s="295"/>
      <c r="D496" s="296"/>
      <c r="E496" s="300"/>
      <c r="F496" s="297"/>
      <c r="G496" s="300"/>
      <c r="H496" s="800"/>
    </row>
    <row r="497" spans="1:8" s="276" customFormat="1" ht="15.95" customHeight="1">
      <c r="A497" s="298"/>
      <c r="B497" s="361"/>
      <c r="C497" s="295"/>
      <c r="D497" s="296"/>
      <c r="E497" s="300"/>
      <c r="F497" s="297"/>
      <c r="G497" s="300"/>
      <c r="H497" s="800"/>
    </row>
    <row r="498" spans="1:8" s="276" customFormat="1" ht="15.95" customHeight="1">
      <c r="A498" s="298"/>
      <c r="B498" s="361"/>
      <c r="C498" s="295"/>
      <c r="D498" s="296"/>
      <c r="E498" s="300"/>
      <c r="F498" s="297"/>
      <c r="G498" s="300"/>
      <c r="H498" s="800"/>
    </row>
    <row r="499" spans="1:8" s="276" customFormat="1" ht="15.95" customHeight="1">
      <c r="A499" s="298"/>
      <c r="B499" s="361"/>
      <c r="C499" s="295"/>
      <c r="D499" s="296"/>
      <c r="E499" s="300"/>
      <c r="F499" s="297"/>
      <c r="G499" s="300"/>
      <c r="H499" s="800"/>
    </row>
    <row r="500" spans="1:8" s="276" customFormat="1" ht="15.95" customHeight="1">
      <c r="A500" s="298"/>
      <c r="B500" s="361"/>
      <c r="C500" s="295"/>
      <c r="D500" s="296"/>
      <c r="E500" s="300"/>
      <c r="F500" s="297"/>
      <c r="G500" s="300"/>
      <c r="H500" s="800"/>
    </row>
    <row r="501" spans="1:8" s="276" customFormat="1" ht="15.95" customHeight="1">
      <c r="A501" s="298"/>
      <c r="B501" s="361"/>
      <c r="C501" s="295"/>
      <c r="D501" s="296"/>
      <c r="E501" s="300"/>
      <c r="F501" s="297"/>
      <c r="G501" s="300"/>
      <c r="H501" s="800"/>
    </row>
    <row r="502" spans="1:8" s="276" customFormat="1" ht="15.95" customHeight="1">
      <c r="A502" s="298"/>
      <c r="B502" s="361"/>
      <c r="C502" s="295"/>
      <c r="D502" s="296"/>
      <c r="E502" s="300"/>
      <c r="F502" s="297"/>
      <c r="G502" s="300"/>
      <c r="H502" s="800"/>
    </row>
    <row r="503" spans="1:8" s="276" customFormat="1" ht="15.95" customHeight="1">
      <c r="A503" s="298"/>
      <c r="B503" s="361"/>
      <c r="C503" s="295"/>
      <c r="D503" s="296"/>
      <c r="E503" s="300"/>
      <c r="F503" s="297"/>
      <c r="G503" s="300"/>
      <c r="H503" s="800"/>
    </row>
    <row r="504" spans="1:8" s="276" customFormat="1" ht="15.95" customHeight="1">
      <c r="A504" s="298"/>
      <c r="B504" s="361"/>
      <c r="C504" s="295"/>
      <c r="D504" s="296"/>
      <c r="E504" s="300"/>
      <c r="F504" s="297"/>
      <c r="G504" s="300"/>
      <c r="H504" s="800"/>
    </row>
    <row r="505" spans="1:8" s="276" customFormat="1" ht="15.95" customHeight="1">
      <c r="A505" s="298"/>
      <c r="B505" s="361"/>
      <c r="C505" s="295"/>
      <c r="D505" s="296"/>
      <c r="E505" s="300"/>
      <c r="F505" s="297"/>
      <c r="G505" s="300"/>
      <c r="H505" s="800"/>
    </row>
    <row r="506" spans="1:8" s="276" customFormat="1" ht="15.95" customHeight="1">
      <c r="A506" s="298"/>
      <c r="B506" s="361"/>
      <c r="C506" s="295"/>
      <c r="D506" s="296"/>
      <c r="E506" s="300"/>
      <c r="F506" s="297"/>
      <c r="G506" s="300"/>
      <c r="H506" s="800"/>
    </row>
    <row r="507" spans="1:8" s="276" customFormat="1" ht="15.95" customHeight="1">
      <c r="A507" s="298"/>
      <c r="B507" s="361"/>
      <c r="C507" s="295"/>
      <c r="D507" s="296"/>
      <c r="E507" s="300"/>
      <c r="F507" s="297"/>
      <c r="G507" s="300"/>
      <c r="H507" s="800"/>
    </row>
    <row r="508" spans="1:8" s="276" customFormat="1" ht="15.95" customHeight="1">
      <c r="A508" s="298"/>
      <c r="B508" s="361"/>
      <c r="C508" s="295"/>
      <c r="D508" s="296"/>
      <c r="E508" s="300"/>
      <c r="F508" s="297"/>
      <c r="G508" s="300"/>
      <c r="H508" s="800"/>
    </row>
    <row r="509" spans="1:8" s="276" customFormat="1" ht="15.95" customHeight="1">
      <c r="A509" s="298"/>
      <c r="B509" s="361"/>
      <c r="C509" s="295"/>
      <c r="D509" s="296"/>
      <c r="E509" s="300"/>
      <c r="F509" s="297"/>
      <c r="G509" s="300"/>
      <c r="H509" s="800"/>
    </row>
    <row r="510" spans="1:8" s="276" customFormat="1" ht="15.95" customHeight="1">
      <c r="A510" s="298"/>
      <c r="B510" s="361"/>
      <c r="C510" s="295"/>
      <c r="D510" s="296"/>
      <c r="E510" s="300"/>
      <c r="F510" s="297"/>
      <c r="G510" s="300"/>
      <c r="H510" s="800"/>
    </row>
    <row r="511" spans="1:8" s="276" customFormat="1" ht="15.95" customHeight="1">
      <c r="A511" s="298"/>
      <c r="B511" s="361"/>
      <c r="C511" s="295"/>
      <c r="D511" s="296"/>
      <c r="E511" s="300"/>
      <c r="F511" s="297"/>
      <c r="G511" s="300"/>
      <c r="H511" s="800"/>
    </row>
    <row r="512" spans="1:8" s="276" customFormat="1" ht="15.95" customHeight="1">
      <c r="A512" s="298"/>
      <c r="B512" s="361"/>
      <c r="C512" s="295"/>
      <c r="D512" s="296"/>
      <c r="E512" s="300"/>
      <c r="F512" s="297"/>
      <c r="G512" s="300"/>
      <c r="H512" s="800"/>
    </row>
    <row r="513" spans="1:8" s="276" customFormat="1" ht="15.95" customHeight="1">
      <c r="A513" s="298"/>
      <c r="B513" s="361"/>
      <c r="C513" s="295"/>
      <c r="D513" s="296"/>
      <c r="E513" s="300"/>
      <c r="F513" s="297"/>
      <c r="G513" s="300"/>
      <c r="H513" s="800"/>
    </row>
    <row r="514" spans="1:8" s="276" customFormat="1" ht="15.95" customHeight="1">
      <c r="A514" s="298"/>
      <c r="B514" s="361"/>
      <c r="C514" s="295"/>
      <c r="D514" s="296"/>
      <c r="E514" s="300"/>
      <c r="F514" s="297"/>
      <c r="G514" s="300"/>
      <c r="H514" s="800"/>
    </row>
    <row r="515" spans="1:8" s="276" customFormat="1" ht="15.95" customHeight="1">
      <c r="A515" s="298"/>
      <c r="B515" s="361"/>
      <c r="C515" s="295"/>
      <c r="D515" s="296"/>
      <c r="E515" s="300"/>
      <c r="F515" s="297"/>
      <c r="G515" s="300"/>
      <c r="H515" s="800"/>
    </row>
    <row r="516" spans="1:8" s="276" customFormat="1" ht="15.95" customHeight="1">
      <c r="A516" s="298"/>
      <c r="B516" s="361"/>
      <c r="C516" s="295"/>
      <c r="D516" s="296"/>
      <c r="E516" s="300"/>
      <c r="F516" s="297"/>
      <c r="G516" s="300"/>
      <c r="H516" s="800"/>
    </row>
    <row r="517" spans="1:8" s="276" customFormat="1" ht="15.95" customHeight="1">
      <c r="A517" s="298"/>
      <c r="B517" s="361"/>
      <c r="C517" s="295"/>
      <c r="D517" s="296"/>
      <c r="E517" s="300"/>
      <c r="F517" s="297"/>
      <c r="G517" s="300"/>
      <c r="H517" s="800"/>
    </row>
    <row r="518" spans="1:8" s="276" customFormat="1" ht="15.95" customHeight="1">
      <c r="A518" s="298"/>
      <c r="B518" s="361"/>
      <c r="C518" s="295"/>
      <c r="D518" s="296"/>
      <c r="E518" s="300"/>
      <c r="F518" s="297"/>
      <c r="G518" s="300"/>
      <c r="H518" s="800"/>
    </row>
    <row r="519" spans="1:8" s="276" customFormat="1" ht="15.95" customHeight="1">
      <c r="A519" s="298"/>
      <c r="B519" s="361"/>
      <c r="C519" s="295"/>
      <c r="D519" s="296"/>
      <c r="E519" s="300"/>
      <c r="F519" s="297"/>
      <c r="G519" s="300"/>
      <c r="H519" s="800"/>
    </row>
    <row r="520" spans="1:8" s="276" customFormat="1" ht="15.95" customHeight="1">
      <c r="A520" s="298"/>
      <c r="B520" s="361"/>
      <c r="C520" s="295"/>
      <c r="D520" s="296"/>
      <c r="E520" s="300"/>
      <c r="F520" s="297"/>
      <c r="G520" s="300"/>
      <c r="H520" s="800"/>
    </row>
    <row r="521" spans="1:8" s="276" customFormat="1" ht="15.95" customHeight="1">
      <c r="A521" s="298"/>
      <c r="B521" s="361"/>
      <c r="C521" s="295"/>
      <c r="D521" s="296"/>
      <c r="E521" s="300"/>
      <c r="F521" s="297"/>
      <c r="G521" s="300"/>
      <c r="H521" s="800"/>
    </row>
    <row r="522" spans="1:8" s="276" customFormat="1" ht="15.95" customHeight="1">
      <c r="A522" s="298"/>
      <c r="B522" s="361"/>
      <c r="C522" s="295"/>
      <c r="D522" s="296"/>
      <c r="E522" s="300"/>
      <c r="F522" s="297"/>
      <c r="G522" s="300"/>
      <c r="H522" s="800"/>
    </row>
    <row r="523" spans="1:8" s="276" customFormat="1" ht="15.95" customHeight="1">
      <c r="A523" s="298"/>
      <c r="B523" s="361"/>
      <c r="C523" s="295"/>
      <c r="D523" s="296"/>
      <c r="E523" s="300"/>
      <c r="F523" s="297"/>
      <c r="G523" s="300"/>
      <c r="H523" s="800"/>
    </row>
    <row r="524" spans="1:8" s="276" customFormat="1" ht="15.95" customHeight="1">
      <c r="A524" s="298"/>
      <c r="B524" s="361"/>
      <c r="C524" s="295"/>
      <c r="D524" s="296"/>
      <c r="E524" s="300"/>
      <c r="F524" s="297"/>
      <c r="G524" s="300"/>
      <c r="H524" s="800"/>
    </row>
    <row r="525" spans="1:8" s="276" customFormat="1" ht="15.95" customHeight="1">
      <c r="A525" s="298"/>
      <c r="B525" s="361"/>
      <c r="C525" s="295"/>
      <c r="D525" s="296"/>
      <c r="E525" s="300"/>
      <c r="F525" s="297"/>
      <c r="G525" s="300"/>
      <c r="H525" s="800"/>
    </row>
    <row r="526" spans="1:8" s="276" customFormat="1" ht="15.95" customHeight="1">
      <c r="A526" s="298"/>
      <c r="B526" s="361"/>
      <c r="C526" s="295"/>
      <c r="D526" s="296"/>
      <c r="E526" s="300"/>
      <c r="F526" s="297"/>
      <c r="G526" s="300"/>
      <c r="H526" s="800"/>
    </row>
    <row r="527" spans="1:8" s="276" customFormat="1" ht="15.95" customHeight="1">
      <c r="A527" s="298"/>
      <c r="B527" s="361"/>
      <c r="C527" s="295"/>
      <c r="D527" s="296"/>
      <c r="E527" s="300"/>
      <c r="F527" s="297"/>
      <c r="G527" s="300"/>
      <c r="H527" s="800"/>
    </row>
    <row r="528" spans="1:8" s="276" customFormat="1" ht="15.95" customHeight="1">
      <c r="A528" s="298"/>
      <c r="B528" s="361"/>
      <c r="C528" s="295"/>
      <c r="D528" s="296"/>
      <c r="E528" s="300"/>
      <c r="F528" s="297"/>
      <c r="G528" s="300"/>
      <c r="H528" s="800"/>
    </row>
    <row r="529" spans="1:8" s="276" customFormat="1" ht="15.95" customHeight="1">
      <c r="A529" s="298"/>
      <c r="B529" s="361"/>
      <c r="C529" s="295"/>
      <c r="D529" s="296"/>
      <c r="E529" s="300"/>
      <c r="F529" s="297"/>
      <c r="G529" s="300"/>
      <c r="H529" s="800"/>
    </row>
    <row r="530" spans="1:8" s="276" customFormat="1" ht="15.95" customHeight="1">
      <c r="A530" s="298"/>
      <c r="B530" s="361"/>
      <c r="C530" s="295"/>
      <c r="D530" s="296"/>
      <c r="E530" s="300"/>
      <c r="F530" s="297"/>
      <c r="G530" s="300"/>
      <c r="H530" s="800"/>
    </row>
    <row r="531" spans="1:8" s="276" customFormat="1" ht="15.95" customHeight="1">
      <c r="A531" s="298"/>
      <c r="B531" s="361"/>
      <c r="C531" s="295"/>
      <c r="D531" s="296"/>
      <c r="E531" s="300"/>
      <c r="F531" s="297"/>
      <c r="G531" s="300"/>
      <c r="H531" s="800"/>
    </row>
    <row r="532" spans="1:8" s="276" customFormat="1" ht="15.95" customHeight="1">
      <c r="A532" s="298"/>
      <c r="B532" s="361"/>
      <c r="C532" s="295"/>
      <c r="D532" s="296"/>
      <c r="E532" s="300"/>
      <c r="F532" s="297"/>
      <c r="G532" s="300"/>
      <c r="H532" s="800"/>
    </row>
    <row r="533" spans="1:8" s="276" customFormat="1" ht="15.95" customHeight="1">
      <c r="A533" s="298"/>
      <c r="B533" s="361"/>
      <c r="C533" s="295"/>
      <c r="D533" s="296"/>
      <c r="E533" s="300"/>
      <c r="F533" s="297"/>
      <c r="G533" s="300"/>
      <c r="H533" s="800"/>
    </row>
    <row r="534" spans="1:8" s="276" customFormat="1" ht="15.95" customHeight="1">
      <c r="A534" s="298"/>
      <c r="B534" s="361"/>
      <c r="C534" s="295"/>
      <c r="D534" s="296"/>
      <c r="E534" s="300"/>
      <c r="F534" s="297"/>
      <c r="G534" s="300"/>
      <c r="H534" s="800"/>
    </row>
    <row r="535" spans="1:8" s="276" customFormat="1" ht="15.95" customHeight="1">
      <c r="A535" s="298"/>
      <c r="B535" s="361"/>
      <c r="C535" s="295"/>
      <c r="D535" s="296"/>
      <c r="E535" s="300"/>
      <c r="F535" s="297"/>
      <c r="G535" s="300"/>
      <c r="H535" s="800"/>
    </row>
    <row r="536" spans="1:8" s="276" customFormat="1" ht="15.95" customHeight="1">
      <c r="A536" s="298"/>
      <c r="B536" s="361"/>
      <c r="C536" s="295"/>
      <c r="D536" s="296"/>
      <c r="E536" s="300"/>
      <c r="F536" s="297"/>
      <c r="G536" s="300"/>
      <c r="H536" s="800"/>
    </row>
    <row r="537" spans="1:8" s="276" customFormat="1" ht="15.95" customHeight="1">
      <c r="A537" s="298"/>
      <c r="B537" s="361"/>
      <c r="C537" s="295"/>
      <c r="D537" s="296"/>
      <c r="E537" s="300"/>
      <c r="F537" s="297"/>
      <c r="G537" s="300"/>
      <c r="H537" s="800"/>
    </row>
    <row r="538" spans="1:8" s="276" customFormat="1" ht="15.95" customHeight="1">
      <c r="A538" s="298"/>
      <c r="B538" s="361"/>
      <c r="C538" s="295"/>
      <c r="D538" s="296"/>
      <c r="E538" s="300"/>
      <c r="F538" s="297"/>
      <c r="G538" s="300"/>
      <c r="H538" s="800"/>
    </row>
    <row r="539" spans="1:8" s="276" customFormat="1" ht="15.95" customHeight="1">
      <c r="A539" s="298"/>
      <c r="B539" s="361"/>
      <c r="C539" s="295"/>
      <c r="D539" s="296"/>
      <c r="E539" s="300"/>
      <c r="F539" s="297"/>
      <c r="G539" s="300"/>
      <c r="H539" s="800"/>
    </row>
    <row r="540" spans="1:8" s="276" customFormat="1" ht="15.95" customHeight="1">
      <c r="A540" s="298"/>
      <c r="B540" s="361"/>
      <c r="C540" s="295"/>
      <c r="D540" s="296"/>
      <c r="E540" s="300"/>
      <c r="F540" s="297"/>
      <c r="G540" s="300"/>
      <c r="H540" s="800"/>
    </row>
    <row r="541" spans="1:8" s="276" customFormat="1" ht="15.95" customHeight="1">
      <c r="A541" s="298"/>
      <c r="B541" s="361"/>
      <c r="C541" s="295"/>
      <c r="D541" s="296"/>
      <c r="E541" s="300"/>
      <c r="F541" s="297"/>
      <c r="G541" s="300"/>
      <c r="H541" s="800"/>
    </row>
    <row r="542" spans="1:8" s="276" customFormat="1" ht="15.95" customHeight="1">
      <c r="A542" s="298"/>
      <c r="B542" s="361"/>
      <c r="C542" s="295"/>
      <c r="D542" s="296"/>
      <c r="E542" s="300"/>
      <c r="F542" s="297"/>
      <c r="G542" s="300"/>
      <c r="H542" s="800"/>
    </row>
    <row r="543" spans="1:8" s="276" customFormat="1" ht="15.95" customHeight="1">
      <c r="A543" s="298"/>
      <c r="B543" s="361"/>
      <c r="C543" s="295"/>
      <c r="D543" s="296"/>
      <c r="E543" s="300"/>
      <c r="F543" s="297"/>
      <c r="G543" s="300"/>
      <c r="H543" s="800"/>
    </row>
    <row r="544" spans="1:8" s="276" customFormat="1" ht="15.95" customHeight="1">
      <c r="A544" s="298"/>
      <c r="B544" s="361"/>
      <c r="C544" s="295"/>
      <c r="D544" s="296"/>
      <c r="E544" s="300"/>
      <c r="F544" s="297"/>
      <c r="G544" s="300"/>
      <c r="H544" s="800"/>
    </row>
    <row r="545" spans="1:8" s="276" customFormat="1" ht="15.95" customHeight="1">
      <c r="A545" s="298"/>
      <c r="B545" s="361"/>
      <c r="C545" s="295"/>
      <c r="D545" s="296"/>
      <c r="E545" s="300"/>
      <c r="F545" s="297"/>
      <c r="G545" s="300"/>
      <c r="H545" s="800"/>
    </row>
    <row r="546" spans="1:8" s="276" customFormat="1" ht="15.95" customHeight="1">
      <c r="A546" s="298"/>
      <c r="B546" s="361"/>
      <c r="C546" s="295"/>
      <c r="D546" s="296"/>
      <c r="E546" s="300"/>
      <c r="F546" s="297"/>
      <c r="G546" s="300"/>
      <c r="H546" s="800"/>
    </row>
    <row r="547" spans="1:8" s="276" customFormat="1" ht="15.95" customHeight="1">
      <c r="A547" s="298"/>
      <c r="B547" s="361"/>
      <c r="C547" s="295"/>
      <c r="D547" s="296"/>
      <c r="E547" s="300"/>
      <c r="F547" s="297"/>
      <c r="G547" s="300"/>
      <c r="H547" s="800"/>
    </row>
    <row r="548" spans="1:8" s="276" customFormat="1" ht="15.95" customHeight="1">
      <c r="A548" s="298"/>
      <c r="B548" s="361"/>
      <c r="C548" s="295"/>
      <c r="D548" s="296"/>
      <c r="E548" s="300"/>
      <c r="F548" s="297"/>
      <c r="G548" s="300"/>
      <c r="H548" s="800"/>
    </row>
    <row r="549" spans="1:8" s="276" customFormat="1" ht="15.95" customHeight="1">
      <c r="A549" s="298"/>
      <c r="B549" s="361"/>
      <c r="C549" s="295"/>
      <c r="D549" s="296"/>
      <c r="E549" s="300"/>
      <c r="F549" s="297"/>
      <c r="G549" s="300"/>
      <c r="H549" s="800"/>
    </row>
    <row r="550" spans="1:8" s="276" customFormat="1" ht="15.95" customHeight="1">
      <c r="A550" s="298"/>
      <c r="B550" s="361"/>
      <c r="C550" s="295"/>
      <c r="D550" s="296"/>
      <c r="E550" s="300"/>
      <c r="F550" s="297"/>
      <c r="G550" s="300"/>
      <c r="H550" s="800"/>
    </row>
    <row r="551" spans="1:8" s="276" customFormat="1" ht="15.95" customHeight="1">
      <c r="A551" s="298"/>
      <c r="B551" s="361"/>
      <c r="C551" s="295"/>
      <c r="D551" s="296"/>
      <c r="E551" s="300"/>
      <c r="F551" s="297"/>
      <c r="G551" s="300"/>
      <c r="H551" s="800"/>
    </row>
    <row r="552" spans="1:8" s="276" customFormat="1" ht="15.95" customHeight="1">
      <c r="A552" s="298"/>
      <c r="B552" s="361"/>
      <c r="C552" s="295"/>
      <c r="D552" s="296"/>
      <c r="E552" s="300"/>
      <c r="F552" s="297"/>
      <c r="G552" s="300"/>
      <c r="H552" s="800"/>
    </row>
    <row r="553" spans="1:8" s="276" customFormat="1" ht="15.95" customHeight="1">
      <c r="A553" s="298"/>
      <c r="B553" s="361"/>
      <c r="C553" s="295"/>
      <c r="D553" s="296"/>
      <c r="E553" s="300"/>
      <c r="F553" s="297"/>
      <c r="G553" s="300"/>
      <c r="H553" s="800"/>
    </row>
    <row r="554" spans="1:8" s="276" customFormat="1" ht="15.95" customHeight="1">
      <c r="A554" s="298"/>
      <c r="B554" s="361"/>
      <c r="C554" s="295"/>
      <c r="D554" s="296"/>
      <c r="E554" s="300"/>
      <c r="F554" s="297"/>
      <c r="G554" s="300"/>
      <c r="H554" s="800"/>
    </row>
    <row r="555" spans="1:8" s="276" customFormat="1" ht="15.95" customHeight="1">
      <c r="A555" s="298"/>
      <c r="B555" s="361"/>
      <c r="C555" s="295"/>
      <c r="D555" s="296"/>
      <c r="E555" s="300"/>
      <c r="F555" s="297"/>
      <c r="G555" s="300"/>
      <c r="H555" s="800"/>
    </row>
    <row r="556" spans="1:8" s="276" customFormat="1" ht="15.95" customHeight="1">
      <c r="A556" s="298"/>
      <c r="B556" s="361"/>
      <c r="C556" s="295"/>
      <c r="D556" s="296"/>
      <c r="E556" s="300"/>
      <c r="F556" s="297"/>
      <c r="G556" s="300"/>
      <c r="H556" s="800"/>
    </row>
    <row r="557" spans="1:8" s="276" customFormat="1" ht="15.95" customHeight="1">
      <c r="A557" s="298"/>
      <c r="B557" s="361"/>
      <c r="C557" s="295"/>
      <c r="D557" s="296"/>
      <c r="E557" s="300"/>
      <c r="F557" s="297"/>
      <c r="G557" s="300"/>
      <c r="H557" s="800"/>
    </row>
    <row r="558" spans="1:8" s="276" customFormat="1" ht="15.95" customHeight="1">
      <c r="A558" s="298"/>
      <c r="B558" s="361"/>
      <c r="C558" s="295"/>
      <c r="D558" s="296"/>
      <c r="E558" s="300"/>
      <c r="F558" s="297"/>
      <c r="G558" s="300"/>
      <c r="H558" s="800"/>
    </row>
    <row r="559" spans="1:8" s="276" customFormat="1" ht="15.95" customHeight="1">
      <c r="A559" s="298"/>
      <c r="B559" s="361"/>
      <c r="C559" s="295"/>
      <c r="D559" s="296"/>
      <c r="E559" s="300"/>
      <c r="F559" s="297"/>
      <c r="G559" s="300"/>
      <c r="H559" s="800"/>
    </row>
    <row r="560" spans="1:8" s="276" customFormat="1" ht="15.95" customHeight="1">
      <c r="A560" s="298"/>
      <c r="B560" s="361"/>
      <c r="C560" s="295"/>
      <c r="D560" s="296"/>
      <c r="E560" s="300"/>
      <c r="F560" s="297"/>
      <c r="G560" s="300"/>
      <c r="H560" s="800"/>
    </row>
    <row r="561" spans="1:8" s="276" customFormat="1" ht="15.95" customHeight="1">
      <c r="A561" s="298"/>
      <c r="B561" s="361"/>
      <c r="C561" s="295"/>
      <c r="D561" s="296"/>
      <c r="E561" s="300"/>
      <c r="F561" s="297"/>
      <c r="G561" s="300"/>
      <c r="H561" s="800"/>
    </row>
    <row r="562" spans="1:8" s="276" customFormat="1" ht="15.95" customHeight="1">
      <c r="A562" s="298"/>
      <c r="B562" s="361"/>
      <c r="C562" s="295"/>
      <c r="D562" s="296"/>
      <c r="E562" s="300"/>
      <c r="F562" s="297"/>
      <c r="G562" s="300"/>
      <c r="H562" s="800"/>
    </row>
    <row r="563" spans="1:8" s="276" customFormat="1" ht="15.95" customHeight="1">
      <c r="A563" s="298"/>
      <c r="B563" s="361"/>
      <c r="C563" s="295"/>
      <c r="D563" s="296"/>
      <c r="E563" s="300"/>
      <c r="F563" s="297"/>
      <c r="G563" s="300"/>
      <c r="H563" s="800"/>
    </row>
    <row r="564" spans="1:8" s="276" customFormat="1" ht="15.95" customHeight="1">
      <c r="A564" s="298"/>
      <c r="B564" s="361"/>
      <c r="C564" s="295"/>
      <c r="D564" s="296"/>
      <c r="E564" s="300"/>
      <c r="F564" s="297"/>
      <c r="G564" s="300"/>
      <c r="H564" s="800"/>
    </row>
    <row r="565" spans="1:8" s="276" customFormat="1" ht="15.95" customHeight="1">
      <c r="A565" s="298"/>
      <c r="B565" s="361"/>
      <c r="C565" s="295"/>
      <c r="D565" s="296"/>
      <c r="E565" s="300"/>
      <c r="F565" s="297"/>
      <c r="G565" s="300"/>
      <c r="H565" s="800"/>
    </row>
    <row r="566" spans="1:8" s="276" customFormat="1" ht="15.95" customHeight="1">
      <c r="A566" s="298"/>
      <c r="B566" s="361"/>
      <c r="C566" s="295"/>
      <c r="D566" s="296"/>
      <c r="E566" s="300"/>
      <c r="F566" s="297"/>
      <c r="G566" s="300"/>
      <c r="H566" s="800"/>
    </row>
    <row r="567" spans="1:8" s="276" customFormat="1" ht="15.95" customHeight="1">
      <c r="A567" s="298"/>
      <c r="B567" s="361"/>
      <c r="C567" s="295"/>
      <c r="D567" s="296"/>
      <c r="E567" s="300"/>
      <c r="F567" s="297"/>
      <c r="G567" s="300"/>
      <c r="H567" s="800"/>
    </row>
    <row r="568" spans="1:8" s="276" customFormat="1" ht="15.95" customHeight="1">
      <c r="A568" s="298"/>
      <c r="B568" s="361"/>
      <c r="C568" s="295"/>
      <c r="D568" s="296"/>
      <c r="E568" s="300"/>
      <c r="F568" s="297"/>
      <c r="G568" s="300"/>
      <c r="H568" s="800"/>
    </row>
    <row r="569" spans="1:8" s="276" customFormat="1" ht="15.95" customHeight="1">
      <c r="A569" s="298"/>
      <c r="B569" s="361"/>
      <c r="C569" s="295"/>
      <c r="D569" s="296"/>
      <c r="E569" s="300"/>
      <c r="F569" s="297"/>
      <c r="G569" s="300"/>
      <c r="H569" s="800"/>
    </row>
    <row r="570" spans="1:8" s="276" customFormat="1" ht="15.95" customHeight="1">
      <c r="A570" s="298"/>
      <c r="B570" s="361"/>
      <c r="C570" s="295"/>
      <c r="D570" s="296"/>
      <c r="E570" s="300"/>
      <c r="F570" s="297"/>
      <c r="G570" s="300"/>
      <c r="H570" s="800"/>
    </row>
    <row r="571" spans="1:8" s="276" customFormat="1" ht="15.95" customHeight="1">
      <c r="A571" s="298"/>
      <c r="B571" s="361"/>
      <c r="C571" s="295"/>
      <c r="D571" s="296"/>
      <c r="E571" s="300"/>
      <c r="F571" s="297"/>
      <c r="G571" s="300"/>
      <c r="H571" s="800"/>
    </row>
    <row r="572" spans="1:8" s="276" customFormat="1" ht="15.95" customHeight="1">
      <c r="A572" s="298"/>
      <c r="B572" s="361"/>
      <c r="C572" s="295"/>
      <c r="D572" s="296"/>
      <c r="E572" s="300"/>
      <c r="F572" s="297"/>
      <c r="G572" s="300"/>
      <c r="H572" s="800"/>
    </row>
    <row r="573" spans="1:8" s="276" customFormat="1" ht="15.95" customHeight="1">
      <c r="A573" s="298"/>
      <c r="B573" s="361"/>
      <c r="C573" s="295"/>
      <c r="D573" s="296"/>
      <c r="E573" s="300"/>
      <c r="F573" s="297"/>
      <c r="G573" s="300"/>
      <c r="H573" s="800"/>
    </row>
    <row r="574" spans="1:8" s="276" customFormat="1" ht="15.95" customHeight="1">
      <c r="A574" s="298"/>
      <c r="B574" s="361"/>
      <c r="C574" s="295"/>
      <c r="D574" s="296"/>
      <c r="E574" s="300"/>
      <c r="F574" s="297"/>
      <c r="G574" s="300"/>
      <c r="H574" s="800"/>
    </row>
    <row r="575" spans="1:8" s="276" customFormat="1" ht="15.95" customHeight="1">
      <c r="A575" s="298"/>
      <c r="B575" s="361"/>
      <c r="C575" s="295"/>
      <c r="D575" s="296"/>
      <c r="E575" s="300"/>
      <c r="F575" s="297"/>
      <c r="G575" s="300"/>
      <c r="H575" s="800"/>
    </row>
    <row r="576" spans="1:8" s="276" customFormat="1" ht="15.95" customHeight="1">
      <c r="A576" s="298"/>
      <c r="B576" s="361"/>
      <c r="C576" s="295"/>
      <c r="D576" s="296"/>
      <c r="E576" s="300"/>
      <c r="F576" s="297"/>
      <c r="G576" s="300"/>
      <c r="H576" s="800"/>
    </row>
    <row r="577" spans="1:8" s="276" customFormat="1" ht="15.95" customHeight="1">
      <c r="A577" s="298"/>
      <c r="B577" s="361"/>
      <c r="C577" s="295"/>
      <c r="D577" s="296"/>
      <c r="E577" s="300"/>
      <c r="F577" s="297"/>
      <c r="G577" s="300"/>
      <c r="H577" s="800"/>
    </row>
    <row r="578" spans="1:8" s="276" customFormat="1" ht="15.95" customHeight="1">
      <c r="A578" s="298"/>
      <c r="B578" s="361"/>
      <c r="C578" s="295"/>
      <c r="D578" s="296"/>
      <c r="E578" s="300"/>
      <c r="F578" s="297"/>
      <c r="G578" s="300"/>
      <c r="H578" s="800"/>
    </row>
    <row r="579" spans="1:8" s="276" customFormat="1" ht="15.95" customHeight="1">
      <c r="A579" s="298"/>
      <c r="B579" s="361"/>
      <c r="C579" s="295"/>
      <c r="D579" s="296"/>
      <c r="E579" s="300"/>
      <c r="F579" s="297"/>
      <c r="G579" s="300"/>
      <c r="H579" s="800"/>
    </row>
    <row r="580" spans="1:8" s="276" customFormat="1" ht="15.95" customHeight="1">
      <c r="A580" s="298"/>
      <c r="B580" s="361"/>
      <c r="C580" s="295"/>
      <c r="D580" s="296"/>
      <c r="E580" s="300"/>
      <c r="F580" s="297"/>
      <c r="G580" s="300"/>
      <c r="H580" s="800"/>
    </row>
    <row r="581" spans="1:8" s="276" customFormat="1" ht="15.95" customHeight="1">
      <c r="A581" s="298"/>
      <c r="B581" s="361"/>
      <c r="C581" s="295"/>
      <c r="D581" s="296"/>
      <c r="E581" s="300"/>
      <c r="F581" s="297"/>
      <c r="G581" s="300"/>
      <c r="H581" s="800"/>
    </row>
    <row r="582" spans="1:8" s="276" customFormat="1" ht="15.95" customHeight="1">
      <c r="A582" s="298"/>
      <c r="B582" s="361"/>
      <c r="C582" s="295"/>
      <c r="D582" s="296"/>
      <c r="E582" s="300"/>
      <c r="F582" s="297"/>
      <c r="G582" s="300"/>
      <c r="H582" s="800"/>
    </row>
    <row r="583" spans="1:8" s="276" customFormat="1" ht="15.95" customHeight="1">
      <c r="A583" s="298"/>
      <c r="B583" s="361"/>
      <c r="C583" s="295"/>
      <c r="D583" s="296"/>
      <c r="E583" s="300"/>
      <c r="F583" s="297"/>
      <c r="G583" s="300"/>
      <c r="H583" s="800"/>
    </row>
    <row r="584" spans="1:8" s="276" customFormat="1" ht="15.95" customHeight="1">
      <c r="A584" s="298"/>
      <c r="B584" s="361"/>
      <c r="C584" s="295"/>
      <c r="D584" s="296"/>
      <c r="E584" s="300"/>
      <c r="F584" s="297"/>
      <c r="G584" s="300"/>
      <c r="H584" s="800"/>
    </row>
    <row r="585" spans="1:8" s="276" customFormat="1" ht="15.95" customHeight="1">
      <c r="A585" s="298"/>
      <c r="B585" s="361"/>
      <c r="C585" s="295"/>
      <c r="D585" s="296"/>
      <c r="E585" s="300"/>
      <c r="F585" s="297"/>
      <c r="G585" s="300"/>
      <c r="H585" s="800"/>
    </row>
    <row r="586" spans="1:8" s="276" customFormat="1" ht="15.95" customHeight="1">
      <c r="A586" s="298"/>
      <c r="B586" s="361"/>
      <c r="C586" s="295"/>
      <c r="D586" s="296"/>
      <c r="E586" s="300"/>
      <c r="F586" s="297"/>
      <c r="G586" s="300"/>
      <c r="H586" s="800"/>
    </row>
    <row r="587" spans="1:8" s="276" customFormat="1" ht="15.95" customHeight="1">
      <c r="A587" s="298"/>
      <c r="B587" s="361"/>
      <c r="C587" s="295"/>
      <c r="D587" s="296"/>
      <c r="E587" s="300"/>
      <c r="F587" s="297"/>
      <c r="G587" s="300"/>
      <c r="H587" s="800"/>
    </row>
    <row r="588" spans="1:8" s="276" customFormat="1" ht="15.95" customHeight="1">
      <c r="A588" s="298"/>
      <c r="B588" s="361"/>
      <c r="C588" s="295"/>
      <c r="D588" s="296"/>
      <c r="E588" s="300"/>
      <c r="F588" s="297"/>
      <c r="G588" s="300"/>
      <c r="H588" s="800"/>
    </row>
    <row r="589" spans="1:8" s="276" customFormat="1" ht="15.95" customHeight="1">
      <c r="A589" s="298"/>
      <c r="B589" s="361"/>
      <c r="C589" s="295"/>
      <c r="D589" s="296"/>
      <c r="E589" s="300"/>
      <c r="F589" s="297"/>
      <c r="G589" s="300"/>
      <c r="H589" s="800"/>
    </row>
    <row r="590" spans="1:8" s="276" customFormat="1" ht="15.95" customHeight="1">
      <c r="A590" s="298"/>
      <c r="B590" s="361"/>
      <c r="C590" s="295"/>
      <c r="D590" s="296"/>
      <c r="E590" s="300"/>
      <c r="F590" s="297"/>
      <c r="G590" s="300"/>
      <c r="H590" s="800"/>
    </row>
    <row r="591" spans="1:8" s="276" customFormat="1" ht="15.95" customHeight="1">
      <c r="A591" s="298"/>
      <c r="B591" s="361"/>
      <c r="C591" s="295"/>
      <c r="D591" s="296"/>
      <c r="E591" s="300"/>
      <c r="F591" s="297"/>
      <c r="G591" s="300"/>
      <c r="H591" s="800"/>
    </row>
    <row r="592" spans="1:8" s="276" customFormat="1" ht="15.95" customHeight="1">
      <c r="A592" s="298"/>
      <c r="B592" s="361"/>
      <c r="C592" s="295"/>
      <c r="D592" s="296"/>
      <c r="E592" s="300"/>
      <c r="F592" s="297"/>
      <c r="G592" s="300"/>
      <c r="H592" s="800"/>
    </row>
    <row r="593" spans="1:8" s="276" customFormat="1" ht="15.95" customHeight="1">
      <c r="A593" s="298"/>
      <c r="B593" s="361"/>
      <c r="C593" s="295"/>
      <c r="D593" s="296"/>
      <c r="E593" s="300"/>
      <c r="F593" s="297"/>
      <c r="G593" s="300"/>
      <c r="H593" s="800"/>
    </row>
    <row r="594" spans="1:8" s="276" customFormat="1" ht="15.95" customHeight="1">
      <c r="A594" s="298"/>
      <c r="B594" s="361"/>
      <c r="C594" s="295"/>
      <c r="D594" s="296"/>
      <c r="E594" s="300"/>
      <c r="F594" s="297"/>
      <c r="G594" s="300"/>
      <c r="H594" s="800"/>
    </row>
    <row r="595" spans="1:8" s="276" customFormat="1" ht="15.95" customHeight="1">
      <c r="A595" s="298"/>
      <c r="B595" s="361"/>
      <c r="C595" s="295"/>
      <c r="D595" s="296"/>
      <c r="E595" s="300"/>
      <c r="F595" s="297"/>
      <c r="G595" s="300"/>
      <c r="H595" s="800"/>
    </row>
    <row r="596" spans="1:8" s="276" customFormat="1" ht="15.95" customHeight="1">
      <c r="A596" s="298"/>
      <c r="B596" s="361"/>
      <c r="C596" s="295"/>
      <c r="D596" s="296"/>
      <c r="E596" s="300"/>
      <c r="F596" s="297"/>
      <c r="G596" s="300"/>
      <c r="H596" s="800"/>
    </row>
    <row r="597" spans="1:8" s="276" customFormat="1" ht="15.95" customHeight="1">
      <c r="A597" s="298"/>
      <c r="B597" s="361"/>
      <c r="C597" s="295"/>
      <c r="D597" s="296"/>
      <c r="E597" s="300"/>
      <c r="F597" s="297"/>
      <c r="G597" s="300"/>
      <c r="H597" s="800"/>
    </row>
    <row r="598" spans="1:8" s="276" customFormat="1" ht="15.95" customHeight="1">
      <c r="A598" s="298"/>
      <c r="B598" s="361"/>
      <c r="C598" s="295"/>
      <c r="D598" s="296"/>
      <c r="E598" s="300"/>
      <c r="F598" s="297"/>
      <c r="G598" s="300"/>
      <c r="H598" s="800"/>
    </row>
    <row r="599" spans="1:8" s="276" customFormat="1" ht="15.95" customHeight="1">
      <c r="A599" s="298"/>
      <c r="B599" s="361"/>
      <c r="C599" s="295"/>
      <c r="D599" s="296"/>
      <c r="E599" s="300"/>
      <c r="F599" s="297"/>
      <c r="G599" s="300"/>
      <c r="H599" s="800"/>
    </row>
    <row r="600" spans="1:8" s="276" customFormat="1" ht="15.95" customHeight="1">
      <c r="A600" s="298"/>
      <c r="B600" s="361"/>
      <c r="C600" s="295"/>
      <c r="D600" s="296"/>
      <c r="E600" s="300"/>
      <c r="F600" s="297"/>
      <c r="G600" s="300"/>
      <c r="H600" s="800"/>
    </row>
    <row r="601" spans="1:8" s="276" customFormat="1" ht="15.95" customHeight="1">
      <c r="A601" s="298"/>
      <c r="B601" s="361"/>
      <c r="C601" s="295"/>
      <c r="D601" s="296"/>
      <c r="E601" s="300"/>
      <c r="F601" s="297"/>
      <c r="G601" s="300"/>
      <c r="H601" s="800"/>
    </row>
    <row r="602" spans="1:8" s="276" customFormat="1" ht="15.95" customHeight="1">
      <c r="A602" s="298"/>
      <c r="B602" s="361"/>
      <c r="C602" s="295"/>
      <c r="D602" s="296"/>
      <c r="E602" s="300"/>
      <c r="F602" s="297"/>
      <c r="G602" s="300"/>
      <c r="H602" s="800"/>
    </row>
    <row r="603" spans="1:8" s="276" customFormat="1" ht="15.95" customHeight="1">
      <c r="A603" s="298"/>
      <c r="B603" s="361"/>
      <c r="C603" s="295"/>
      <c r="D603" s="296"/>
      <c r="E603" s="300"/>
      <c r="F603" s="297"/>
      <c r="G603" s="300"/>
      <c r="H603" s="800"/>
    </row>
    <row r="604" spans="1:8" s="276" customFormat="1" ht="15.95" customHeight="1">
      <c r="A604" s="298"/>
      <c r="B604" s="361"/>
      <c r="C604" s="295"/>
      <c r="D604" s="296"/>
      <c r="E604" s="300"/>
      <c r="F604" s="297"/>
      <c r="G604" s="300"/>
      <c r="H604" s="800"/>
    </row>
    <row r="605" spans="1:8" s="276" customFormat="1" ht="15.95" customHeight="1">
      <c r="A605" s="298"/>
      <c r="B605" s="361"/>
      <c r="C605" s="295"/>
      <c r="D605" s="296"/>
      <c r="E605" s="300"/>
      <c r="F605" s="297"/>
      <c r="G605" s="300"/>
      <c r="H605" s="800"/>
    </row>
    <row r="606" spans="1:8" s="276" customFormat="1" ht="15.95" customHeight="1">
      <c r="A606" s="298"/>
      <c r="B606" s="361"/>
      <c r="C606" s="295"/>
      <c r="D606" s="296"/>
      <c r="E606" s="300"/>
      <c r="F606" s="297"/>
      <c r="G606" s="300"/>
      <c r="H606" s="800"/>
    </row>
    <row r="607" spans="1:8" s="276" customFormat="1" ht="15.95" customHeight="1">
      <c r="A607" s="298"/>
      <c r="B607" s="361"/>
      <c r="C607" s="295"/>
      <c r="D607" s="296"/>
      <c r="E607" s="300"/>
      <c r="F607" s="297"/>
      <c r="G607" s="300"/>
      <c r="H607" s="800"/>
    </row>
    <row r="608" spans="1:8" s="276" customFormat="1" ht="15.95" customHeight="1">
      <c r="A608" s="298"/>
      <c r="B608" s="361"/>
      <c r="C608" s="295"/>
      <c r="D608" s="296"/>
      <c r="E608" s="300"/>
      <c r="F608" s="297"/>
      <c r="G608" s="300"/>
      <c r="H608" s="800"/>
    </row>
    <row r="609" spans="1:8" s="276" customFormat="1" ht="15.95" customHeight="1">
      <c r="A609" s="298"/>
      <c r="B609" s="361"/>
      <c r="C609" s="295"/>
      <c r="D609" s="296"/>
      <c r="E609" s="300"/>
      <c r="F609" s="297"/>
      <c r="G609" s="300"/>
      <c r="H609" s="800"/>
    </row>
    <row r="610" spans="1:8" s="276" customFormat="1" ht="15.95" customHeight="1">
      <c r="A610" s="298"/>
      <c r="B610" s="361"/>
      <c r="C610" s="295"/>
      <c r="D610" s="296"/>
      <c r="E610" s="300"/>
      <c r="F610" s="297"/>
      <c r="G610" s="300"/>
      <c r="H610" s="800"/>
    </row>
    <row r="611" spans="1:8" s="276" customFormat="1" ht="15.95" customHeight="1">
      <c r="A611" s="298"/>
      <c r="B611" s="361"/>
      <c r="C611" s="295"/>
      <c r="D611" s="296"/>
      <c r="E611" s="300"/>
      <c r="F611" s="297"/>
      <c r="G611" s="300"/>
      <c r="H611" s="800"/>
    </row>
    <row r="612" spans="1:8" s="276" customFormat="1" ht="15.95" customHeight="1">
      <c r="A612" s="298"/>
      <c r="B612" s="361"/>
      <c r="C612" s="295"/>
      <c r="D612" s="296"/>
      <c r="E612" s="300"/>
      <c r="F612" s="297"/>
      <c r="G612" s="300"/>
      <c r="H612" s="800"/>
    </row>
    <row r="613" spans="1:8" s="276" customFormat="1" ht="15.95" customHeight="1">
      <c r="A613" s="298"/>
      <c r="B613" s="361"/>
      <c r="C613" s="295"/>
      <c r="D613" s="296"/>
      <c r="E613" s="300"/>
      <c r="F613" s="297"/>
      <c r="G613" s="300"/>
      <c r="H613" s="800"/>
    </row>
    <row r="614" spans="1:8" s="276" customFormat="1" ht="15.95" customHeight="1">
      <c r="A614" s="298"/>
      <c r="B614" s="361"/>
      <c r="C614" s="295"/>
      <c r="D614" s="296"/>
      <c r="E614" s="300"/>
      <c r="F614" s="297"/>
      <c r="G614" s="300"/>
      <c r="H614" s="800"/>
    </row>
    <row r="615" spans="1:8" s="276" customFormat="1" ht="15.95" customHeight="1">
      <c r="A615" s="298"/>
      <c r="B615" s="361"/>
      <c r="C615" s="295"/>
      <c r="D615" s="296"/>
      <c r="E615" s="300"/>
      <c r="F615" s="297"/>
      <c r="G615" s="300"/>
      <c r="H615" s="800"/>
    </row>
    <row r="616" spans="1:8" s="276" customFormat="1" ht="15.95" customHeight="1">
      <c r="A616" s="298"/>
      <c r="B616" s="361"/>
      <c r="C616" s="295"/>
      <c r="D616" s="296"/>
      <c r="E616" s="300"/>
      <c r="F616" s="297"/>
      <c r="G616" s="300"/>
      <c r="H616" s="800"/>
    </row>
    <row r="617" spans="1:8" s="276" customFormat="1" ht="15.95" customHeight="1">
      <c r="A617" s="298"/>
      <c r="B617" s="361"/>
      <c r="C617" s="295"/>
      <c r="D617" s="296"/>
      <c r="E617" s="300"/>
      <c r="F617" s="297"/>
      <c r="G617" s="300"/>
      <c r="H617" s="800"/>
    </row>
    <row r="618" spans="1:8" s="276" customFormat="1" ht="15.95" customHeight="1">
      <c r="A618" s="298"/>
      <c r="B618" s="361"/>
      <c r="C618" s="295"/>
      <c r="D618" s="296"/>
      <c r="E618" s="300"/>
      <c r="F618" s="297"/>
      <c r="G618" s="300"/>
      <c r="H618" s="800"/>
    </row>
    <row r="619" spans="1:8" s="276" customFormat="1" ht="15.95" customHeight="1">
      <c r="A619" s="298"/>
      <c r="B619" s="361"/>
      <c r="C619" s="295"/>
      <c r="D619" s="296"/>
      <c r="E619" s="300"/>
      <c r="F619" s="297"/>
      <c r="G619" s="300"/>
      <c r="H619" s="800"/>
    </row>
    <row r="620" spans="1:8" s="276" customFormat="1" ht="15.95" customHeight="1">
      <c r="A620" s="298"/>
      <c r="B620" s="361"/>
      <c r="C620" s="295"/>
      <c r="D620" s="296"/>
      <c r="E620" s="300"/>
      <c r="F620" s="297"/>
      <c r="G620" s="300"/>
      <c r="H620" s="800"/>
    </row>
    <row r="621" spans="1:8" s="276" customFormat="1" ht="15.95" customHeight="1">
      <c r="A621" s="298"/>
      <c r="B621" s="361"/>
      <c r="C621" s="295"/>
      <c r="D621" s="296"/>
      <c r="E621" s="300"/>
      <c r="F621" s="297"/>
      <c r="G621" s="300"/>
      <c r="H621" s="800"/>
    </row>
    <row r="622" spans="1:8" s="276" customFormat="1" ht="15.95" customHeight="1">
      <c r="A622" s="298"/>
      <c r="B622" s="361"/>
      <c r="C622" s="295"/>
      <c r="D622" s="296"/>
      <c r="E622" s="300"/>
      <c r="F622" s="297"/>
      <c r="G622" s="300"/>
      <c r="H622" s="800"/>
    </row>
    <row r="623" spans="1:8" s="276" customFormat="1" ht="15.95" customHeight="1">
      <c r="A623" s="298"/>
      <c r="B623" s="361"/>
      <c r="C623" s="295"/>
      <c r="D623" s="296"/>
      <c r="E623" s="300"/>
      <c r="F623" s="297"/>
      <c r="G623" s="300"/>
      <c r="H623" s="800"/>
    </row>
    <row r="624" spans="1:8" s="276" customFormat="1" ht="15.95" customHeight="1">
      <c r="A624" s="298"/>
      <c r="B624" s="361"/>
      <c r="C624" s="295"/>
      <c r="D624" s="296"/>
      <c r="E624" s="300"/>
      <c r="F624" s="297"/>
      <c r="G624" s="300"/>
      <c r="H624" s="800"/>
    </row>
    <row r="625" spans="1:8" s="276" customFormat="1" ht="15.95" customHeight="1">
      <c r="A625" s="298"/>
      <c r="B625" s="361"/>
      <c r="C625" s="295"/>
      <c r="D625" s="296"/>
      <c r="E625" s="300"/>
      <c r="F625" s="297"/>
      <c r="G625" s="300"/>
      <c r="H625" s="800"/>
    </row>
    <row r="626" spans="1:8" s="276" customFormat="1" ht="15.95" customHeight="1">
      <c r="A626" s="298"/>
      <c r="B626" s="361"/>
      <c r="C626" s="295"/>
      <c r="D626" s="296"/>
      <c r="E626" s="300"/>
      <c r="F626" s="297"/>
      <c r="G626" s="300"/>
      <c r="H626" s="800"/>
    </row>
    <row r="627" spans="1:8" s="276" customFormat="1" ht="15.95" customHeight="1">
      <c r="A627" s="298"/>
      <c r="B627" s="361"/>
      <c r="C627" s="295"/>
      <c r="D627" s="296"/>
      <c r="E627" s="300"/>
      <c r="F627" s="297"/>
      <c r="G627" s="300"/>
      <c r="H627" s="800"/>
    </row>
    <row r="628" spans="1:8" s="276" customFormat="1" ht="15.95" customHeight="1">
      <c r="A628" s="298"/>
      <c r="B628" s="361"/>
      <c r="C628" s="295"/>
      <c r="D628" s="296"/>
      <c r="E628" s="300"/>
      <c r="F628" s="297"/>
      <c r="G628" s="300"/>
      <c r="H628" s="800"/>
    </row>
    <row r="629" spans="1:8" s="276" customFormat="1" ht="15.95" customHeight="1">
      <c r="A629" s="298"/>
      <c r="B629" s="361"/>
      <c r="C629" s="295"/>
      <c r="D629" s="296"/>
      <c r="E629" s="300"/>
      <c r="F629" s="297"/>
      <c r="G629" s="300"/>
      <c r="H629" s="800"/>
    </row>
    <row r="630" spans="1:8" s="276" customFormat="1" ht="15.95" customHeight="1">
      <c r="A630" s="298"/>
      <c r="B630" s="361"/>
      <c r="C630" s="295"/>
      <c r="D630" s="296"/>
      <c r="E630" s="300"/>
      <c r="F630" s="297"/>
      <c r="G630" s="300"/>
      <c r="H630" s="800"/>
    </row>
    <row r="631" spans="1:8" s="276" customFormat="1" ht="15.95" customHeight="1">
      <c r="A631" s="298"/>
      <c r="B631" s="361"/>
      <c r="C631" s="295"/>
      <c r="D631" s="296"/>
      <c r="E631" s="300"/>
      <c r="F631" s="297"/>
      <c r="G631" s="300"/>
      <c r="H631" s="800"/>
    </row>
    <row r="632" spans="1:8" s="276" customFormat="1" ht="15.95" customHeight="1">
      <c r="A632" s="298"/>
      <c r="B632" s="361"/>
      <c r="C632" s="295"/>
      <c r="D632" s="296"/>
      <c r="E632" s="300"/>
      <c r="F632" s="297"/>
      <c r="G632" s="300"/>
      <c r="H632" s="800"/>
    </row>
    <row r="633" spans="1:8" s="276" customFormat="1" ht="15.95" customHeight="1">
      <c r="A633" s="298"/>
      <c r="B633" s="361"/>
      <c r="C633" s="295"/>
      <c r="D633" s="296"/>
      <c r="E633" s="300"/>
      <c r="F633" s="297"/>
      <c r="G633" s="300"/>
      <c r="H633" s="800"/>
    </row>
    <row r="634" spans="1:8" s="276" customFormat="1" ht="15.95" customHeight="1">
      <c r="A634" s="298"/>
      <c r="B634" s="361"/>
      <c r="C634" s="295"/>
      <c r="D634" s="296"/>
      <c r="E634" s="300"/>
      <c r="F634" s="297"/>
      <c r="G634" s="300"/>
      <c r="H634" s="800"/>
    </row>
    <row r="635" spans="1:8" s="276" customFormat="1" ht="15.95" customHeight="1">
      <c r="A635" s="298"/>
      <c r="B635" s="361"/>
      <c r="C635" s="295"/>
      <c r="D635" s="296"/>
      <c r="E635" s="300"/>
      <c r="F635" s="297"/>
      <c r="G635" s="300"/>
      <c r="H635" s="800"/>
    </row>
    <row r="636" spans="1:8" s="276" customFormat="1" ht="15.95" customHeight="1">
      <c r="A636" s="298"/>
      <c r="B636" s="361"/>
      <c r="C636" s="295"/>
      <c r="D636" s="296"/>
      <c r="E636" s="300"/>
      <c r="F636" s="297"/>
      <c r="G636" s="300"/>
      <c r="H636" s="800"/>
    </row>
    <row r="637" spans="1:8" s="276" customFormat="1" ht="15.95" customHeight="1">
      <c r="A637" s="298"/>
      <c r="B637" s="361"/>
      <c r="C637" s="295"/>
      <c r="D637" s="296"/>
      <c r="E637" s="300"/>
      <c r="F637" s="297"/>
      <c r="G637" s="300"/>
      <c r="H637" s="800"/>
    </row>
    <row r="638" spans="1:8" s="276" customFormat="1" ht="15.95" customHeight="1">
      <c r="A638" s="298"/>
      <c r="B638" s="361"/>
      <c r="C638" s="295"/>
      <c r="D638" s="296"/>
      <c r="E638" s="300"/>
      <c r="F638" s="297"/>
      <c r="G638" s="300"/>
      <c r="H638" s="800"/>
    </row>
    <row r="639" spans="1:8" s="276" customFormat="1" ht="15.95" customHeight="1">
      <c r="A639" s="298"/>
      <c r="B639" s="361"/>
      <c r="C639" s="295"/>
      <c r="D639" s="296"/>
      <c r="E639" s="300"/>
      <c r="F639" s="297"/>
      <c r="G639" s="300"/>
      <c r="H639" s="800"/>
    </row>
    <row r="640" spans="1:8" s="276" customFormat="1" ht="15.95" customHeight="1">
      <c r="A640" s="298"/>
      <c r="B640" s="361"/>
      <c r="C640" s="295"/>
      <c r="D640" s="296"/>
      <c r="E640" s="300"/>
      <c r="F640" s="297"/>
      <c r="G640" s="300"/>
      <c r="H640" s="800"/>
    </row>
    <row r="641" spans="1:8" s="276" customFormat="1" ht="15.95" customHeight="1">
      <c r="A641" s="298"/>
      <c r="B641" s="361"/>
      <c r="C641" s="295"/>
      <c r="D641" s="296"/>
      <c r="E641" s="300"/>
      <c r="F641" s="297"/>
      <c r="G641" s="300"/>
      <c r="H641" s="800"/>
    </row>
    <row r="642" spans="1:8" s="276" customFormat="1" ht="15.95" customHeight="1">
      <c r="A642" s="298"/>
      <c r="B642" s="361"/>
      <c r="C642" s="295"/>
      <c r="D642" s="296"/>
      <c r="E642" s="300"/>
      <c r="F642" s="297"/>
      <c r="G642" s="300"/>
      <c r="H642" s="800"/>
    </row>
    <row r="643" spans="1:8" s="276" customFormat="1" ht="15.95" customHeight="1">
      <c r="A643" s="298"/>
      <c r="B643" s="361"/>
      <c r="C643" s="295"/>
      <c r="D643" s="296"/>
      <c r="E643" s="300"/>
      <c r="F643" s="297"/>
      <c r="G643" s="300"/>
      <c r="H643" s="800"/>
    </row>
    <row r="644" spans="1:8" s="276" customFormat="1" ht="15.95" customHeight="1">
      <c r="A644" s="298"/>
      <c r="B644" s="361"/>
      <c r="C644" s="295"/>
      <c r="D644" s="296"/>
      <c r="E644" s="300"/>
      <c r="F644" s="297"/>
      <c r="G644" s="300"/>
      <c r="H644" s="800"/>
    </row>
    <row r="645" spans="1:8" s="276" customFormat="1" ht="15.95" customHeight="1">
      <c r="A645" s="298"/>
      <c r="B645" s="361"/>
      <c r="C645" s="295"/>
      <c r="D645" s="296"/>
      <c r="E645" s="300"/>
      <c r="F645" s="297"/>
      <c r="G645" s="300"/>
      <c r="H645" s="800"/>
    </row>
    <row r="646" spans="1:8" s="276" customFormat="1" ht="15.95" customHeight="1">
      <c r="A646" s="298"/>
      <c r="B646" s="361"/>
      <c r="C646" s="295"/>
      <c r="D646" s="296"/>
      <c r="E646" s="300"/>
      <c r="F646" s="297"/>
      <c r="G646" s="300"/>
      <c r="H646" s="800"/>
    </row>
    <row r="647" spans="1:8" s="276" customFormat="1" ht="15.95" customHeight="1">
      <c r="A647" s="298"/>
      <c r="B647" s="361"/>
      <c r="C647" s="295"/>
      <c r="D647" s="296"/>
      <c r="E647" s="300"/>
      <c r="F647" s="297"/>
      <c r="G647" s="300"/>
      <c r="H647" s="800"/>
    </row>
    <row r="648" spans="1:8" s="276" customFormat="1" ht="15.95" customHeight="1">
      <c r="A648" s="298"/>
      <c r="B648" s="361"/>
      <c r="C648" s="295"/>
      <c r="D648" s="296"/>
      <c r="E648" s="300"/>
      <c r="F648" s="297"/>
      <c r="G648" s="300"/>
      <c r="H648" s="800"/>
    </row>
    <row r="649" spans="1:8" s="276" customFormat="1" ht="15.95" customHeight="1">
      <c r="A649" s="298"/>
      <c r="B649" s="361"/>
      <c r="C649" s="295"/>
      <c r="D649" s="296"/>
      <c r="E649" s="300"/>
      <c r="F649" s="297"/>
      <c r="G649" s="300"/>
      <c r="H649" s="800"/>
    </row>
    <row r="650" spans="1:8" s="276" customFormat="1" ht="15.95" customHeight="1">
      <c r="A650" s="298"/>
      <c r="B650" s="361"/>
      <c r="C650" s="295"/>
      <c r="D650" s="296"/>
      <c r="E650" s="300"/>
      <c r="F650" s="297"/>
      <c r="G650" s="300"/>
      <c r="H650" s="800"/>
    </row>
    <row r="651" spans="1:8" s="276" customFormat="1" ht="15.95" customHeight="1">
      <c r="A651" s="298"/>
      <c r="B651" s="361"/>
      <c r="C651" s="295"/>
      <c r="D651" s="296"/>
      <c r="E651" s="300"/>
      <c r="F651" s="297"/>
      <c r="G651" s="300"/>
      <c r="H651" s="800"/>
    </row>
    <row r="652" spans="1:8" s="276" customFormat="1" ht="15.95" customHeight="1">
      <c r="A652" s="298"/>
      <c r="B652" s="361"/>
      <c r="C652" s="295"/>
      <c r="D652" s="296"/>
      <c r="E652" s="300"/>
      <c r="F652" s="297"/>
      <c r="G652" s="300"/>
      <c r="H652" s="800"/>
    </row>
    <row r="653" spans="1:8" s="276" customFormat="1" ht="15.95" customHeight="1">
      <c r="A653" s="298"/>
      <c r="B653" s="361"/>
      <c r="C653" s="295"/>
      <c r="D653" s="296"/>
      <c r="E653" s="300"/>
      <c r="F653" s="297"/>
      <c r="G653" s="300"/>
      <c r="H653" s="800"/>
    </row>
    <row r="654" spans="1:8" s="276" customFormat="1" ht="15.95" customHeight="1">
      <c r="A654" s="298"/>
      <c r="B654" s="361"/>
      <c r="C654" s="295"/>
      <c r="D654" s="296"/>
      <c r="E654" s="300"/>
      <c r="F654" s="297"/>
      <c r="G654" s="300"/>
      <c r="H654" s="800"/>
    </row>
    <row r="655" spans="1:8" s="276" customFormat="1" ht="15.95" customHeight="1">
      <c r="A655" s="298"/>
      <c r="B655" s="361"/>
      <c r="C655" s="295"/>
      <c r="D655" s="296"/>
      <c r="E655" s="300"/>
      <c r="F655" s="297"/>
      <c r="G655" s="300"/>
      <c r="H655" s="800"/>
    </row>
    <row r="656" spans="1:8" s="276" customFormat="1" ht="15.95" customHeight="1">
      <c r="A656" s="298"/>
      <c r="B656" s="361"/>
      <c r="C656" s="295"/>
      <c r="D656" s="296"/>
      <c r="E656" s="300"/>
      <c r="F656" s="297"/>
      <c r="G656" s="300"/>
      <c r="H656" s="800"/>
    </row>
    <row r="657" spans="1:8" s="276" customFormat="1" ht="15.95" customHeight="1">
      <c r="A657" s="298"/>
      <c r="B657" s="361"/>
      <c r="C657" s="295"/>
      <c r="D657" s="296"/>
      <c r="E657" s="300"/>
      <c r="F657" s="297"/>
      <c r="G657" s="300"/>
      <c r="H657" s="800"/>
    </row>
    <row r="658" spans="1:8" s="276" customFormat="1" ht="15.95" customHeight="1">
      <c r="A658" s="298"/>
      <c r="B658" s="361"/>
      <c r="C658" s="295"/>
      <c r="D658" s="296"/>
      <c r="E658" s="300"/>
      <c r="F658" s="297"/>
      <c r="G658" s="300"/>
      <c r="H658" s="800"/>
    </row>
    <row r="659" spans="1:8" s="276" customFormat="1" ht="15.95" customHeight="1">
      <c r="A659" s="298"/>
      <c r="B659" s="361"/>
      <c r="C659" s="295"/>
      <c r="D659" s="296"/>
      <c r="E659" s="300"/>
      <c r="F659" s="297"/>
      <c r="G659" s="300"/>
      <c r="H659" s="800"/>
    </row>
    <row r="660" spans="1:8" s="276" customFormat="1" ht="15.95" customHeight="1">
      <c r="A660" s="298"/>
      <c r="B660" s="361"/>
      <c r="C660" s="295"/>
      <c r="D660" s="296"/>
      <c r="E660" s="300"/>
      <c r="F660" s="297"/>
      <c r="G660" s="300"/>
      <c r="H660" s="800"/>
    </row>
    <row r="661" spans="1:8" s="276" customFormat="1" ht="15.95" customHeight="1">
      <c r="A661" s="298"/>
      <c r="B661" s="361"/>
      <c r="C661" s="295"/>
      <c r="D661" s="296"/>
      <c r="E661" s="300"/>
      <c r="F661" s="297"/>
      <c r="G661" s="300"/>
      <c r="H661" s="800"/>
    </row>
    <row r="662" spans="1:8" s="276" customFormat="1" ht="15.95" customHeight="1">
      <c r="A662" s="298"/>
      <c r="B662" s="361"/>
      <c r="C662" s="295"/>
      <c r="D662" s="296"/>
      <c r="E662" s="300"/>
      <c r="F662" s="297"/>
      <c r="G662" s="300"/>
      <c r="H662" s="800"/>
    </row>
    <row r="663" spans="1:8" s="276" customFormat="1" ht="15.95" customHeight="1">
      <c r="A663" s="298"/>
      <c r="B663" s="361"/>
      <c r="C663" s="295"/>
      <c r="D663" s="296"/>
      <c r="E663" s="300"/>
      <c r="F663" s="297"/>
      <c r="G663" s="300"/>
      <c r="H663" s="800"/>
    </row>
    <row r="664" spans="1:8" s="276" customFormat="1" ht="15.95" customHeight="1">
      <c r="A664" s="298"/>
      <c r="B664" s="361"/>
      <c r="C664" s="295"/>
      <c r="D664" s="296"/>
      <c r="E664" s="300"/>
      <c r="F664" s="297"/>
      <c r="G664" s="300"/>
      <c r="H664" s="800"/>
    </row>
    <row r="665" spans="1:8" s="276" customFormat="1" ht="15.95" customHeight="1">
      <c r="A665" s="298"/>
      <c r="B665" s="361"/>
      <c r="C665" s="295"/>
      <c r="D665" s="296"/>
      <c r="E665" s="300"/>
      <c r="F665" s="297"/>
      <c r="G665" s="300"/>
      <c r="H665" s="800"/>
    </row>
    <row r="666" spans="1:8" s="276" customFormat="1" ht="15.95" customHeight="1">
      <c r="A666" s="298"/>
      <c r="B666" s="361"/>
      <c r="C666" s="295"/>
      <c r="D666" s="296"/>
      <c r="E666" s="300"/>
      <c r="F666" s="297"/>
      <c r="G666" s="300"/>
      <c r="H666" s="800"/>
    </row>
    <row r="667" spans="1:8" s="276" customFormat="1" ht="15.95" customHeight="1">
      <c r="A667" s="298"/>
      <c r="B667" s="361"/>
      <c r="C667" s="295"/>
      <c r="D667" s="296"/>
      <c r="E667" s="300"/>
      <c r="F667" s="297"/>
      <c r="G667" s="300"/>
      <c r="H667" s="800"/>
    </row>
    <row r="668" spans="1:8" s="276" customFormat="1" ht="15.95" customHeight="1">
      <c r="A668" s="298"/>
      <c r="B668" s="361"/>
      <c r="C668" s="295"/>
      <c r="D668" s="296"/>
      <c r="E668" s="300"/>
      <c r="F668" s="297"/>
      <c r="G668" s="300"/>
      <c r="H668" s="800"/>
    </row>
    <row r="669" spans="1:8" s="276" customFormat="1" ht="15.95" customHeight="1">
      <c r="A669" s="298"/>
      <c r="B669" s="361"/>
      <c r="C669" s="295"/>
      <c r="D669" s="296"/>
      <c r="E669" s="300"/>
      <c r="F669" s="297"/>
      <c r="G669" s="300"/>
      <c r="H669" s="800"/>
    </row>
    <row r="670" spans="1:8" s="276" customFormat="1" ht="15.95" customHeight="1">
      <c r="A670" s="298"/>
      <c r="B670" s="361"/>
      <c r="C670" s="295"/>
      <c r="D670" s="296"/>
      <c r="E670" s="300"/>
      <c r="F670" s="297"/>
      <c r="G670" s="300"/>
      <c r="H670" s="800"/>
    </row>
    <row r="671" spans="1:8" s="276" customFormat="1" ht="15.95" customHeight="1">
      <c r="A671" s="298"/>
      <c r="B671" s="361"/>
      <c r="C671" s="295"/>
      <c r="D671" s="296"/>
      <c r="E671" s="300"/>
      <c r="F671" s="297"/>
      <c r="G671" s="300"/>
      <c r="H671" s="800"/>
    </row>
    <row r="672" spans="1:8" s="276" customFormat="1" ht="15.95" customHeight="1">
      <c r="A672" s="298"/>
      <c r="B672" s="361"/>
      <c r="C672" s="295"/>
      <c r="D672" s="296"/>
      <c r="E672" s="300"/>
      <c r="F672" s="297"/>
      <c r="G672" s="300"/>
      <c r="H672" s="800"/>
    </row>
    <row r="673" spans="1:8" s="276" customFormat="1" ht="15.95" customHeight="1">
      <c r="A673" s="298"/>
      <c r="B673" s="361"/>
      <c r="C673" s="295"/>
      <c r="D673" s="296"/>
      <c r="E673" s="300"/>
      <c r="F673" s="297"/>
      <c r="G673" s="300"/>
      <c r="H673" s="800"/>
    </row>
    <row r="674" spans="1:8" s="276" customFormat="1" ht="15.95" customHeight="1">
      <c r="A674" s="298"/>
      <c r="B674" s="361"/>
      <c r="C674" s="295"/>
      <c r="D674" s="296"/>
      <c r="E674" s="300"/>
      <c r="F674" s="297"/>
      <c r="G674" s="300"/>
      <c r="H674" s="800"/>
    </row>
    <row r="675" spans="1:8" s="276" customFormat="1" ht="15.95" customHeight="1">
      <c r="A675" s="298"/>
      <c r="B675" s="361"/>
      <c r="C675" s="295"/>
      <c r="D675" s="296"/>
      <c r="E675" s="300"/>
      <c r="F675" s="297"/>
      <c r="G675" s="300"/>
      <c r="H675" s="800"/>
    </row>
    <row r="676" spans="1:8" s="276" customFormat="1" ht="15.95" customHeight="1">
      <c r="A676" s="298"/>
      <c r="B676" s="361"/>
      <c r="C676" s="295"/>
      <c r="D676" s="296"/>
      <c r="E676" s="300"/>
      <c r="F676" s="297"/>
      <c r="G676" s="300"/>
      <c r="H676" s="800"/>
    </row>
    <row r="677" spans="1:8" s="276" customFormat="1" ht="15.95" customHeight="1">
      <c r="A677" s="298"/>
      <c r="B677" s="361"/>
      <c r="C677" s="295"/>
      <c r="D677" s="296"/>
      <c r="E677" s="300"/>
      <c r="F677" s="297"/>
      <c r="G677" s="300"/>
      <c r="H677" s="800"/>
    </row>
    <row r="678" spans="1:8" s="276" customFormat="1" ht="15.95" customHeight="1">
      <c r="A678" s="298"/>
      <c r="B678" s="361"/>
      <c r="C678" s="295"/>
      <c r="D678" s="296"/>
      <c r="E678" s="300"/>
      <c r="F678" s="297"/>
      <c r="G678" s="300"/>
      <c r="H678" s="800"/>
    </row>
    <row r="679" spans="1:8" s="276" customFormat="1" ht="15.95" customHeight="1">
      <c r="A679" s="298"/>
      <c r="B679" s="361"/>
      <c r="C679" s="295"/>
      <c r="D679" s="296"/>
      <c r="E679" s="300"/>
      <c r="F679" s="297"/>
      <c r="G679" s="300"/>
      <c r="H679" s="800"/>
    </row>
    <row r="680" spans="1:8" s="276" customFormat="1" ht="15.95" customHeight="1">
      <c r="A680" s="298"/>
      <c r="B680" s="361"/>
      <c r="C680" s="295"/>
      <c r="D680" s="296"/>
      <c r="E680" s="300"/>
      <c r="F680" s="297"/>
      <c r="G680" s="300"/>
      <c r="H680" s="800"/>
    </row>
    <row r="681" spans="1:8" s="276" customFormat="1" ht="15.95" customHeight="1">
      <c r="A681" s="298"/>
      <c r="B681" s="361"/>
      <c r="C681" s="295"/>
      <c r="D681" s="296"/>
      <c r="E681" s="300"/>
      <c r="F681" s="297"/>
      <c r="G681" s="300"/>
      <c r="H681" s="800"/>
    </row>
    <row r="682" spans="1:8" s="276" customFormat="1" ht="15.95" customHeight="1">
      <c r="A682" s="298"/>
      <c r="B682" s="361"/>
      <c r="C682" s="295"/>
      <c r="D682" s="296"/>
      <c r="E682" s="300"/>
      <c r="F682" s="297"/>
      <c r="G682" s="300"/>
      <c r="H682" s="800"/>
    </row>
    <row r="683" spans="1:8" s="276" customFormat="1" ht="15.95" customHeight="1">
      <c r="A683" s="298"/>
      <c r="B683" s="361"/>
      <c r="C683" s="295"/>
      <c r="D683" s="296"/>
      <c r="E683" s="300"/>
      <c r="F683" s="297"/>
      <c r="G683" s="300"/>
      <c r="H683" s="800"/>
    </row>
    <row r="684" spans="1:8" s="276" customFormat="1" ht="15.95" customHeight="1">
      <c r="A684" s="298"/>
      <c r="B684" s="361"/>
      <c r="C684" s="295"/>
      <c r="D684" s="296"/>
      <c r="E684" s="300"/>
      <c r="F684" s="297"/>
      <c r="G684" s="300"/>
      <c r="H684" s="800"/>
    </row>
    <row r="685" spans="1:8" s="276" customFormat="1" ht="15.95" customHeight="1">
      <c r="A685" s="298"/>
      <c r="B685" s="361"/>
      <c r="C685" s="295"/>
      <c r="D685" s="296"/>
      <c r="E685" s="300"/>
      <c r="F685" s="297"/>
      <c r="G685" s="300"/>
      <c r="H685" s="800"/>
    </row>
    <row r="686" spans="1:8" s="276" customFormat="1" ht="15.95" customHeight="1">
      <c r="A686" s="298"/>
      <c r="B686" s="361"/>
      <c r="C686" s="295"/>
      <c r="D686" s="296"/>
      <c r="E686" s="300"/>
      <c r="F686" s="297"/>
      <c r="G686" s="300"/>
      <c r="H686" s="800"/>
    </row>
    <row r="687" spans="1:8" s="276" customFormat="1" ht="15.95" customHeight="1">
      <c r="A687" s="298"/>
      <c r="B687" s="361"/>
      <c r="C687" s="295"/>
      <c r="D687" s="296"/>
      <c r="E687" s="300"/>
      <c r="F687" s="297"/>
      <c r="G687" s="300"/>
      <c r="H687" s="800"/>
    </row>
    <row r="688" spans="1:8" s="276" customFormat="1" ht="15.95" customHeight="1">
      <c r="A688" s="298"/>
      <c r="B688" s="361"/>
      <c r="C688" s="295"/>
      <c r="D688" s="296"/>
      <c r="E688" s="300"/>
      <c r="F688" s="297"/>
      <c r="G688" s="300"/>
      <c r="H688" s="800"/>
    </row>
    <row r="689" spans="1:8" s="276" customFormat="1" ht="15.95" customHeight="1">
      <c r="A689" s="298"/>
      <c r="B689" s="361"/>
      <c r="C689" s="295"/>
      <c r="D689" s="296"/>
      <c r="E689" s="300"/>
      <c r="F689" s="297"/>
      <c r="G689" s="300"/>
      <c r="H689" s="800"/>
    </row>
    <row r="690" spans="1:8" s="276" customFormat="1" ht="15.95" customHeight="1">
      <c r="A690" s="298"/>
      <c r="B690" s="361"/>
      <c r="C690" s="295"/>
      <c r="D690" s="296"/>
      <c r="E690" s="300"/>
      <c r="F690" s="297"/>
      <c r="G690" s="300"/>
      <c r="H690" s="800"/>
    </row>
    <row r="691" spans="1:8" s="276" customFormat="1" ht="15.95" customHeight="1">
      <c r="A691" s="298"/>
      <c r="B691" s="361"/>
      <c r="C691" s="295"/>
      <c r="D691" s="296"/>
      <c r="E691" s="300"/>
      <c r="F691" s="297"/>
      <c r="G691" s="300"/>
      <c r="H691" s="800"/>
    </row>
    <row r="692" spans="1:8" s="276" customFormat="1" ht="15.95" customHeight="1">
      <c r="A692" s="298"/>
      <c r="B692" s="361"/>
      <c r="C692" s="295"/>
      <c r="D692" s="296"/>
      <c r="E692" s="300"/>
      <c r="F692" s="297"/>
      <c r="G692" s="300"/>
      <c r="H692" s="800"/>
    </row>
    <row r="693" spans="1:8" s="276" customFormat="1" ht="15.95" customHeight="1">
      <c r="A693" s="298"/>
      <c r="B693" s="361"/>
      <c r="C693" s="295"/>
      <c r="D693" s="296"/>
      <c r="E693" s="300"/>
      <c r="F693" s="297"/>
      <c r="G693" s="300"/>
      <c r="H693" s="800"/>
    </row>
    <row r="694" spans="1:8" s="276" customFormat="1" ht="15.95" customHeight="1">
      <c r="A694" s="298"/>
      <c r="B694" s="361"/>
      <c r="C694" s="295"/>
      <c r="D694" s="296"/>
      <c r="E694" s="300"/>
      <c r="F694" s="297"/>
      <c r="G694" s="300"/>
      <c r="H694" s="800"/>
    </row>
    <row r="695" spans="1:8" s="276" customFormat="1" ht="15.95" customHeight="1">
      <c r="A695" s="298"/>
      <c r="B695" s="361"/>
      <c r="C695" s="295"/>
      <c r="D695" s="296"/>
      <c r="E695" s="300"/>
      <c r="F695" s="297"/>
      <c r="G695" s="300"/>
      <c r="H695" s="800"/>
    </row>
    <row r="696" spans="1:8" s="276" customFormat="1" ht="15.95" customHeight="1">
      <c r="A696" s="298"/>
      <c r="B696" s="361"/>
      <c r="C696" s="295"/>
      <c r="D696" s="296"/>
      <c r="E696" s="300"/>
      <c r="F696" s="297"/>
      <c r="G696" s="300"/>
      <c r="H696" s="800"/>
    </row>
    <row r="697" spans="1:8" s="276" customFormat="1" ht="15.95" customHeight="1">
      <c r="A697" s="298"/>
      <c r="B697" s="361"/>
      <c r="C697" s="295"/>
      <c r="D697" s="296"/>
      <c r="E697" s="300"/>
      <c r="F697" s="297"/>
      <c r="G697" s="300"/>
      <c r="H697" s="800"/>
    </row>
    <row r="698" spans="1:8" s="276" customFormat="1" ht="15.95" customHeight="1">
      <c r="A698" s="298"/>
      <c r="B698" s="361"/>
      <c r="C698" s="295"/>
      <c r="D698" s="296"/>
      <c r="E698" s="300"/>
      <c r="F698" s="297"/>
      <c r="G698" s="300"/>
      <c r="H698" s="800"/>
    </row>
    <row r="699" spans="1:8" s="276" customFormat="1" ht="15.95" customHeight="1">
      <c r="A699" s="298"/>
      <c r="B699" s="361"/>
      <c r="C699" s="295"/>
      <c r="D699" s="296"/>
      <c r="E699" s="300"/>
      <c r="F699" s="297"/>
      <c r="G699" s="300"/>
      <c r="H699" s="800"/>
    </row>
    <row r="700" spans="1:8" s="276" customFormat="1" ht="15.95" customHeight="1">
      <c r="A700" s="298"/>
      <c r="B700" s="361"/>
      <c r="C700" s="295"/>
      <c r="D700" s="296"/>
      <c r="E700" s="300"/>
      <c r="F700" s="297"/>
      <c r="G700" s="300"/>
      <c r="H700" s="800"/>
    </row>
    <row r="701" spans="1:8" s="276" customFormat="1" ht="15.95" customHeight="1">
      <c r="A701" s="298"/>
      <c r="B701" s="361"/>
      <c r="C701" s="295"/>
      <c r="D701" s="296"/>
      <c r="E701" s="300"/>
      <c r="F701" s="297"/>
      <c r="G701" s="300"/>
      <c r="H701" s="800"/>
    </row>
    <row r="702" spans="1:8" s="276" customFormat="1" ht="15.95" customHeight="1">
      <c r="A702" s="298"/>
      <c r="B702" s="361"/>
      <c r="C702" s="295"/>
      <c r="D702" s="296"/>
      <c r="E702" s="300"/>
      <c r="F702" s="297"/>
      <c r="G702" s="300"/>
      <c r="H702" s="800"/>
    </row>
    <row r="703" spans="1:8" s="276" customFormat="1" ht="15.95" customHeight="1">
      <c r="A703" s="298"/>
      <c r="B703" s="361"/>
      <c r="C703" s="295"/>
      <c r="D703" s="296"/>
      <c r="E703" s="300"/>
      <c r="F703" s="297"/>
      <c r="G703" s="300"/>
      <c r="H703" s="800"/>
    </row>
    <row r="704" spans="1:8" s="276" customFormat="1" ht="15.95" customHeight="1">
      <c r="A704" s="298"/>
      <c r="B704" s="361"/>
      <c r="C704" s="295"/>
      <c r="D704" s="296"/>
      <c r="E704" s="300"/>
      <c r="F704" s="297"/>
      <c r="G704" s="300"/>
      <c r="H704" s="800"/>
    </row>
    <row r="705" spans="1:8" s="276" customFormat="1" ht="15.95" customHeight="1">
      <c r="A705" s="298"/>
      <c r="B705" s="361"/>
      <c r="C705" s="295"/>
      <c r="D705" s="296"/>
      <c r="E705" s="300"/>
      <c r="F705" s="297"/>
      <c r="G705" s="300"/>
      <c r="H705" s="800"/>
    </row>
    <row r="706" spans="1:8" s="276" customFormat="1" ht="15.95" customHeight="1">
      <c r="A706" s="298"/>
      <c r="B706" s="361"/>
      <c r="C706" s="295"/>
      <c r="D706" s="296"/>
      <c r="E706" s="300"/>
      <c r="F706" s="297"/>
      <c r="G706" s="300"/>
      <c r="H706" s="800"/>
    </row>
    <row r="707" spans="1:8" s="276" customFormat="1" ht="15.95" customHeight="1">
      <c r="A707" s="298"/>
      <c r="B707" s="361"/>
      <c r="C707" s="295"/>
      <c r="D707" s="296"/>
      <c r="E707" s="300"/>
      <c r="F707" s="297"/>
      <c r="G707" s="300"/>
      <c r="H707" s="800"/>
    </row>
    <row r="708" spans="1:8">
      <c r="B708" s="361"/>
      <c r="C708" s="295"/>
      <c r="D708" s="296"/>
      <c r="E708" s="300"/>
      <c r="F708" s="297"/>
      <c r="G708" s="300"/>
    </row>
    <row r="709" spans="1:8">
      <c r="B709" s="361"/>
      <c r="C709" s="295"/>
      <c r="D709" s="296"/>
      <c r="E709" s="300"/>
      <c r="F709" s="297"/>
      <c r="G709" s="300"/>
    </row>
    <row r="710" spans="1:8">
      <c r="B710" s="361"/>
      <c r="C710" s="295"/>
      <c r="D710" s="296"/>
      <c r="E710" s="300"/>
      <c r="F710" s="297"/>
      <c r="G710" s="300"/>
    </row>
    <row r="711" spans="1:8">
      <c r="B711" s="361"/>
      <c r="C711" s="295"/>
      <c r="D711" s="296"/>
      <c r="E711" s="300"/>
      <c r="F711" s="297"/>
      <c r="G711" s="300"/>
    </row>
    <row r="712" spans="1:8">
      <c r="B712" s="361"/>
      <c r="C712" s="295"/>
      <c r="D712" s="296"/>
      <c r="E712" s="300"/>
      <c r="F712" s="297"/>
      <c r="G712" s="300"/>
    </row>
    <row r="713" spans="1:8">
      <c r="B713" s="361"/>
      <c r="C713" s="295"/>
      <c r="D713" s="296"/>
      <c r="E713" s="300"/>
      <c r="F713" s="297"/>
      <c r="G713" s="300"/>
    </row>
    <row r="714" spans="1:8">
      <c r="B714" s="361"/>
      <c r="C714" s="295"/>
      <c r="D714" s="296"/>
      <c r="E714" s="300"/>
      <c r="F714" s="297"/>
      <c r="G714" s="300"/>
    </row>
    <row r="715" spans="1:8">
      <c r="B715" s="361"/>
      <c r="C715" s="295"/>
      <c r="D715" s="296"/>
      <c r="E715" s="300"/>
      <c r="F715" s="297"/>
      <c r="G715" s="300"/>
    </row>
    <row r="716" spans="1:8">
      <c r="B716" s="361"/>
      <c r="C716" s="295"/>
      <c r="D716" s="296"/>
      <c r="E716" s="300"/>
      <c r="F716" s="297"/>
      <c r="G716" s="300"/>
    </row>
    <row r="717" spans="1:8">
      <c r="B717" s="361"/>
      <c r="C717" s="295"/>
      <c r="D717" s="296"/>
      <c r="E717" s="300"/>
      <c r="F717" s="297"/>
      <c r="G717" s="300"/>
    </row>
    <row r="718" spans="1:8">
      <c r="B718" s="361"/>
      <c r="C718" s="295"/>
      <c r="D718" s="296"/>
      <c r="E718" s="300"/>
      <c r="F718" s="297"/>
      <c r="G718" s="300"/>
    </row>
    <row r="719" spans="1:8">
      <c r="B719" s="361"/>
      <c r="C719" s="295"/>
      <c r="D719" s="296"/>
      <c r="E719" s="300"/>
      <c r="F719" s="297"/>
      <c r="G719" s="300"/>
    </row>
    <row r="720" spans="1:8">
      <c r="B720" s="361"/>
      <c r="C720" s="295"/>
      <c r="D720" s="296"/>
      <c r="E720" s="300"/>
      <c r="F720" s="297"/>
      <c r="G720" s="300"/>
    </row>
    <row r="721" spans="2:7">
      <c r="B721" s="361"/>
      <c r="C721" s="295"/>
      <c r="D721" s="296"/>
      <c r="E721" s="300"/>
      <c r="F721" s="297"/>
      <c r="G721" s="300"/>
    </row>
    <row r="722" spans="2:7">
      <c r="B722" s="361"/>
      <c r="C722" s="295"/>
      <c r="D722" s="296"/>
      <c r="E722" s="300"/>
      <c r="F722" s="297"/>
      <c r="G722" s="300"/>
    </row>
    <row r="723" spans="2:7">
      <c r="B723" s="361"/>
      <c r="C723" s="295"/>
      <c r="D723" s="296"/>
      <c r="E723" s="300"/>
      <c r="F723" s="297"/>
      <c r="G723" s="300"/>
    </row>
    <row r="724" spans="2:7">
      <c r="B724" s="361"/>
      <c r="C724" s="295"/>
      <c r="D724" s="296"/>
      <c r="E724" s="300"/>
      <c r="F724" s="297"/>
      <c r="G724" s="300"/>
    </row>
    <row r="725" spans="2:7">
      <c r="B725" s="361"/>
      <c r="C725" s="295"/>
      <c r="D725" s="296"/>
      <c r="E725" s="300"/>
      <c r="F725" s="297"/>
      <c r="G725" s="300"/>
    </row>
    <row r="726" spans="2:7">
      <c r="B726" s="361"/>
      <c r="C726" s="295"/>
      <c r="D726" s="296"/>
      <c r="E726" s="300"/>
      <c r="F726" s="297"/>
      <c r="G726" s="300"/>
    </row>
  </sheetData>
  <autoFilter ref="A10:F120"/>
  <mergeCells count="36">
    <mergeCell ref="B11:G11"/>
    <mergeCell ref="B14:G14"/>
    <mergeCell ref="B19:G19"/>
    <mergeCell ref="B1:F1"/>
    <mergeCell ref="B2:G2"/>
    <mergeCell ref="B3:G3"/>
    <mergeCell ref="B4:G4"/>
    <mergeCell ref="B9:B10"/>
    <mergeCell ref="B5:G7"/>
    <mergeCell ref="B144:F144"/>
    <mergeCell ref="B143:F143"/>
    <mergeCell ref="B133:G133"/>
    <mergeCell ref="B99:G99"/>
    <mergeCell ref="B101:G101"/>
    <mergeCell ref="B104:G104"/>
    <mergeCell ref="B107:G107"/>
    <mergeCell ref="B115:G115"/>
    <mergeCell ref="B121:G121"/>
    <mergeCell ref="B125:G125"/>
    <mergeCell ref="B130:G130"/>
    <mergeCell ref="B141:D141"/>
    <mergeCell ref="F137:G137"/>
    <mergeCell ref="B140:D140"/>
    <mergeCell ref="B26:G26"/>
    <mergeCell ref="B31:G31"/>
    <mergeCell ref="B37:G37"/>
    <mergeCell ref="B43:G43"/>
    <mergeCell ref="B59:G59"/>
    <mergeCell ref="B42:G42"/>
    <mergeCell ref="B57:G57"/>
    <mergeCell ref="B70:G70"/>
    <mergeCell ref="B80:G80"/>
    <mergeCell ref="F139:G139"/>
    <mergeCell ref="B137:D137"/>
    <mergeCell ref="B138:D138"/>
    <mergeCell ref="B139:D139"/>
  </mergeCells>
  <pageMargins left="0.7" right="0.7" top="0.75" bottom="0.75" header="0.3" footer="0.3"/>
  <pageSetup paperSize="9" scale="45" orientation="portrait" r:id="rId1"/>
  <rowBreaks count="2" manualBreakCount="2">
    <brk id="56" max="6" man="1"/>
    <brk id="98" max="6" man="1"/>
  </row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8"/>
  <sheetViews>
    <sheetView view="pageBreakPreview" zoomScale="70" zoomScaleNormal="75" zoomScaleSheetLayoutView="70" workbookViewId="0">
      <selection activeCell="L17" sqref="L17"/>
    </sheetView>
  </sheetViews>
  <sheetFormatPr defaultColWidth="10" defaultRowHeight="12.75"/>
  <cols>
    <col min="1" max="1" width="36.85546875" style="311" customWidth="1"/>
    <col min="2" max="2" width="11.5703125" style="312" customWidth="1"/>
    <col min="3" max="3" width="9.7109375" style="312" customWidth="1"/>
    <col min="4" max="4" width="9.7109375" style="310" customWidth="1"/>
    <col min="5" max="5" width="9.7109375" style="309" customWidth="1"/>
    <col min="6" max="6" width="4.28515625" style="309" customWidth="1"/>
    <col min="7" max="7" width="41.28515625" style="309" customWidth="1"/>
    <col min="8" max="8" width="9.7109375" style="332" customWidth="1"/>
    <col min="9" max="9" width="9.7109375" style="310" customWidth="1"/>
    <col min="10" max="10" width="9.7109375" style="322" customWidth="1"/>
    <col min="11" max="11" width="13" style="309" customWidth="1"/>
    <col min="12" max="19" width="12.28515625" style="309" customWidth="1"/>
    <col min="20" max="256" width="10" style="309"/>
    <col min="257" max="257" width="36.85546875" style="309" customWidth="1"/>
    <col min="258" max="258" width="11.5703125" style="309" customWidth="1"/>
    <col min="259" max="261" width="9.7109375" style="309" customWidth="1"/>
    <col min="262" max="262" width="4.28515625" style="309" customWidth="1"/>
    <col min="263" max="263" width="41.28515625" style="309" customWidth="1"/>
    <col min="264" max="266" width="9.7109375" style="309" customWidth="1"/>
    <col min="267" max="268" width="6.28515625" style="309" customWidth="1"/>
    <col min="269" max="269" width="2.140625" style="309" customWidth="1"/>
    <col min="270" max="270" width="4.140625" style="309" customWidth="1"/>
    <col min="271" max="271" width="4.85546875" style="309" customWidth="1"/>
    <col min="272" max="272" width="5.5703125" style="309" customWidth="1"/>
    <col min="273" max="273" width="5.28515625" style="309" customWidth="1"/>
    <col min="274" max="274" width="10.42578125" style="309" customWidth="1"/>
    <col min="275" max="275" width="11.28515625" style="309" customWidth="1"/>
    <col min="276" max="512" width="10" style="309"/>
    <col min="513" max="513" width="36.85546875" style="309" customWidth="1"/>
    <col min="514" max="514" width="11.5703125" style="309" customWidth="1"/>
    <col min="515" max="517" width="9.7109375" style="309" customWidth="1"/>
    <col min="518" max="518" width="4.28515625" style="309" customWidth="1"/>
    <col min="519" max="519" width="41.28515625" style="309" customWidth="1"/>
    <col min="520" max="522" width="9.7109375" style="309" customWidth="1"/>
    <col min="523" max="524" width="6.28515625" style="309" customWidth="1"/>
    <col min="525" max="525" width="2.140625" style="309" customWidth="1"/>
    <col min="526" max="526" width="4.140625" style="309" customWidth="1"/>
    <col min="527" max="527" width="4.85546875" style="309" customWidth="1"/>
    <col min="528" max="528" width="5.5703125" style="309" customWidth="1"/>
    <col min="529" max="529" width="5.28515625" style="309" customWidth="1"/>
    <col min="530" max="530" width="10.42578125" style="309" customWidth="1"/>
    <col min="531" max="531" width="11.28515625" style="309" customWidth="1"/>
    <col min="532" max="768" width="10" style="309"/>
    <col min="769" max="769" width="36.85546875" style="309" customWidth="1"/>
    <col min="770" max="770" width="11.5703125" style="309" customWidth="1"/>
    <col min="771" max="773" width="9.7109375" style="309" customWidth="1"/>
    <col min="774" max="774" width="4.28515625" style="309" customWidth="1"/>
    <col min="775" max="775" width="41.28515625" style="309" customWidth="1"/>
    <col min="776" max="778" width="9.7109375" style="309" customWidth="1"/>
    <col min="779" max="780" width="6.28515625" style="309" customWidth="1"/>
    <col min="781" max="781" width="2.140625" style="309" customWidth="1"/>
    <col min="782" max="782" width="4.140625" style="309" customWidth="1"/>
    <col min="783" max="783" width="4.85546875" style="309" customWidth="1"/>
    <col min="784" max="784" width="5.5703125" style="309" customWidth="1"/>
    <col min="785" max="785" width="5.28515625" style="309" customWidth="1"/>
    <col min="786" max="786" width="10.42578125" style="309" customWidth="1"/>
    <col min="787" max="787" width="11.28515625" style="309" customWidth="1"/>
    <col min="788" max="1024" width="10" style="309"/>
    <col min="1025" max="1025" width="36.85546875" style="309" customWidth="1"/>
    <col min="1026" max="1026" width="11.5703125" style="309" customWidth="1"/>
    <col min="1027" max="1029" width="9.7109375" style="309" customWidth="1"/>
    <col min="1030" max="1030" width="4.28515625" style="309" customWidth="1"/>
    <col min="1031" max="1031" width="41.28515625" style="309" customWidth="1"/>
    <col min="1032" max="1034" width="9.7109375" style="309" customWidth="1"/>
    <col min="1035" max="1036" width="6.28515625" style="309" customWidth="1"/>
    <col min="1037" max="1037" width="2.140625" style="309" customWidth="1"/>
    <col min="1038" max="1038" width="4.140625" style="309" customWidth="1"/>
    <col min="1039" max="1039" width="4.85546875" style="309" customWidth="1"/>
    <col min="1040" max="1040" width="5.5703125" style="309" customWidth="1"/>
    <col min="1041" max="1041" width="5.28515625" style="309" customWidth="1"/>
    <col min="1042" max="1042" width="10.42578125" style="309" customWidth="1"/>
    <col min="1043" max="1043" width="11.28515625" style="309" customWidth="1"/>
    <col min="1044" max="1280" width="10" style="309"/>
    <col min="1281" max="1281" width="36.85546875" style="309" customWidth="1"/>
    <col min="1282" max="1282" width="11.5703125" style="309" customWidth="1"/>
    <col min="1283" max="1285" width="9.7109375" style="309" customWidth="1"/>
    <col min="1286" max="1286" width="4.28515625" style="309" customWidth="1"/>
    <col min="1287" max="1287" width="41.28515625" style="309" customWidth="1"/>
    <col min="1288" max="1290" width="9.7109375" style="309" customWidth="1"/>
    <col min="1291" max="1292" width="6.28515625" style="309" customWidth="1"/>
    <col min="1293" max="1293" width="2.140625" style="309" customWidth="1"/>
    <col min="1294" max="1294" width="4.140625" style="309" customWidth="1"/>
    <col min="1295" max="1295" width="4.85546875" style="309" customWidth="1"/>
    <col min="1296" max="1296" width="5.5703125" style="309" customWidth="1"/>
    <col min="1297" max="1297" width="5.28515625" style="309" customWidth="1"/>
    <col min="1298" max="1298" width="10.42578125" style="309" customWidth="1"/>
    <col min="1299" max="1299" width="11.28515625" style="309" customWidth="1"/>
    <col min="1300" max="1536" width="10" style="309"/>
    <col min="1537" max="1537" width="36.85546875" style="309" customWidth="1"/>
    <col min="1538" max="1538" width="11.5703125" style="309" customWidth="1"/>
    <col min="1539" max="1541" width="9.7109375" style="309" customWidth="1"/>
    <col min="1542" max="1542" width="4.28515625" style="309" customWidth="1"/>
    <col min="1543" max="1543" width="41.28515625" style="309" customWidth="1"/>
    <col min="1544" max="1546" width="9.7109375" style="309" customWidth="1"/>
    <col min="1547" max="1548" width="6.28515625" style="309" customWidth="1"/>
    <col min="1549" max="1549" width="2.140625" style="309" customWidth="1"/>
    <col min="1550" max="1550" width="4.140625" style="309" customWidth="1"/>
    <col min="1551" max="1551" width="4.85546875" style="309" customWidth="1"/>
    <col min="1552" max="1552" width="5.5703125" style="309" customWidth="1"/>
    <col min="1553" max="1553" width="5.28515625" style="309" customWidth="1"/>
    <col min="1554" max="1554" width="10.42578125" style="309" customWidth="1"/>
    <col min="1555" max="1555" width="11.28515625" style="309" customWidth="1"/>
    <col min="1556" max="1792" width="10" style="309"/>
    <col min="1793" max="1793" width="36.85546875" style="309" customWidth="1"/>
    <col min="1794" max="1794" width="11.5703125" style="309" customWidth="1"/>
    <col min="1795" max="1797" width="9.7109375" style="309" customWidth="1"/>
    <col min="1798" max="1798" width="4.28515625" style="309" customWidth="1"/>
    <col min="1799" max="1799" width="41.28515625" style="309" customWidth="1"/>
    <col min="1800" max="1802" width="9.7109375" style="309" customWidth="1"/>
    <col min="1803" max="1804" width="6.28515625" style="309" customWidth="1"/>
    <col min="1805" max="1805" width="2.140625" style="309" customWidth="1"/>
    <col min="1806" max="1806" width="4.140625" style="309" customWidth="1"/>
    <col min="1807" max="1807" width="4.85546875" style="309" customWidth="1"/>
    <col min="1808" max="1808" width="5.5703125" style="309" customWidth="1"/>
    <col min="1809" max="1809" width="5.28515625" style="309" customWidth="1"/>
    <col min="1810" max="1810" width="10.42578125" style="309" customWidth="1"/>
    <col min="1811" max="1811" width="11.28515625" style="309" customWidth="1"/>
    <col min="1812" max="2048" width="10" style="309"/>
    <col min="2049" max="2049" width="36.85546875" style="309" customWidth="1"/>
    <col min="2050" max="2050" width="11.5703125" style="309" customWidth="1"/>
    <col min="2051" max="2053" width="9.7109375" style="309" customWidth="1"/>
    <col min="2054" max="2054" width="4.28515625" style="309" customWidth="1"/>
    <col min="2055" max="2055" width="41.28515625" style="309" customWidth="1"/>
    <col min="2056" max="2058" width="9.7109375" style="309" customWidth="1"/>
    <col min="2059" max="2060" width="6.28515625" style="309" customWidth="1"/>
    <col min="2061" max="2061" width="2.140625" style="309" customWidth="1"/>
    <col min="2062" max="2062" width="4.140625" style="309" customWidth="1"/>
    <col min="2063" max="2063" width="4.85546875" style="309" customWidth="1"/>
    <col min="2064" max="2064" width="5.5703125" style="309" customWidth="1"/>
    <col min="2065" max="2065" width="5.28515625" style="309" customWidth="1"/>
    <col min="2066" max="2066" width="10.42578125" style="309" customWidth="1"/>
    <col min="2067" max="2067" width="11.28515625" style="309" customWidth="1"/>
    <col min="2068" max="2304" width="10" style="309"/>
    <col min="2305" max="2305" width="36.85546875" style="309" customWidth="1"/>
    <col min="2306" max="2306" width="11.5703125" style="309" customWidth="1"/>
    <col min="2307" max="2309" width="9.7109375" style="309" customWidth="1"/>
    <col min="2310" max="2310" width="4.28515625" style="309" customWidth="1"/>
    <col min="2311" max="2311" width="41.28515625" style="309" customWidth="1"/>
    <col min="2312" max="2314" width="9.7109375" style="309" customWidth="1"/>
    <col min="2315" max="2316" width="6.28515625" style="309" customWidth="1"/>
    <col min="2317" max="2317" width="2.140625" style="309" customWidth="1"/>
    <col min="2318" max="2318" width="4.140625" style="309" customWidth="1"/>
    <col min="2319" max="2319" width="4.85546875" style="309" customWidth="1"/>
    <col min="2320" max="2320" width="5.5703125" style="309" customWidth="1"/>
    <col min="2321" max="2321" width="5.28515625" style="309" customWidth="1"/>
    <col min="2322" max="2322" width="10.42578125" style="309" customWidth="1"/>
    <col min="2323" max="2323" width="11.28515625" style="309" customWidth="1"/>
    <col min="2324" max="2560" width="10" style="309"/>
    <col min="2561" max="2561" width="36.85546875" style="309" customWidth="1"/>
    <col min="2562" max="2562" width="11.5703125" style="309" customWidth="1"/>
    <col min="2563" max="2565" width="9.7109375" style="309" customWidth="1"/>
    <col min="2566" max="2566" width="4.28515625" style="309" customWidth="1"/>
    <col min="2567" max="2567" width="41.28515625" style="309" customWidth="1"/>
    <col min="2568" max="2570" width="9.7109375" style="309" customWidth="1"/>
    <col min="2571" max="2572" width="6.28515625" style="309" customWidth="1"/>
    <col min="2573" max="2573" width="2.140625" style="309" customWidth="1"/>
    <col min="2574" max="2574" width="4.140625" style="309" customWidth="1"/>
    <col min="2575" max="2575" width="4.85546875" style="309" customWidth="1"/>
    <col min="2576" max="2576" width="5.5703125" style="309" customWidth="1"/>
    <col min="2577" max="2577" width="5.28515625" style="309" customWidth="1"/>
    <col min="2578" max="2578" width="10.42578125" style="309" customWidth="1"/>
    <col min="2579" max="2579" width="11.28515625" style="309" customWidth="1"/>
    <col min="2580" max="2816" width="10" style="309"/>
    <col min="2817" max="2817" width="36.85546875" style="309" customWidth="1"/>
    <col min="2818" max="2818" width="11.5703125" style="309" customWidth="1"/>
    <col min="2819" max="2821" width="9.7109375" style="309" customWidth="1"/>
    <col min="2822" max="2822" width="4.28515625" style="309" customWidth="1"/>
    <col min="2823" max="2823" width="41.28515625" style="309" customWidth="1"/>
    <col min="2824" max="2826" width="9.7109375" style="309" customWidth="1"/>
    <col min="2827" max="2828" width="6.28515625" style="309" customWidth="1"/>
    <col min="2829" max="2829" width="2.140625" style="309" customWidth="1"/>
    <col min="2830" max="2830" width="4.140625" style="309" customWidth="1"/>
    <col min="2831" max="2831" width="4.85546875" style="309" customWidth="1"/>
    <col min="2832" max="2832" width="5.5703125" style="309" customWidth="1"/>
    <col min="2833" max="2833" width="5.28515625" style="309" customWidth="1"/>
    <col min="2834" max="2834" width="10.42578125" style="309" customWidth="1"/>
    <col min="2835" max="2835" width="11.28515625" style="309" customWidth="1"/>
    <col min="2836" max="3072" width="10" style="309"/>
    <col min="3073" max="3073" width="36.85546875" style="309" customWidth="1"/>
    <col min="3074" max="3074" width="11.5703125" style="309" customWidth="1"/>
    <col min="3075" max="3077" width="9.7109375" style="309" customWidth="1"/>
    <col min="3078" max="3078" width="4.28515625" style="309" customWidth="1"/>
    <col min="3079" max="3079" width="41.28515625" style="309" customWidth="1"/>
    <col min="3080" max="3082" width="9.7109375" style="309" customWidth="1"/>
    <col min="3083" max="3084" width="6.28515625" style="309" customWidth="1"/>
    <col min="3085" max="3085" width="2.140625" style="309" customWidth="1"/>
    <col min="3086" max="3086" width="4.140625" style="309" customWidth="1"/>
    <col min="3087" max="3087" width="4.85546875" style="309" customWidth="1"/>
    <col min="3088" max="3088" width="5.5703125" style="309" customWidth="1"/>
    <col min="3089" max="3089" width="5.28515625" style="309" customWidth="1"/>
    <col min="3090" max="3090" width="10.42578125" style="309" customWidth="1"/>
    <col min="3091" max="3091" width="11.28515625" style="309" customWidth="1"/>
    <col min="3092" max="3328" width="10" style="309"/>
    <col min="3329" max="3329" width="36.85546875" style="309" customWidth="1"/>
    <col min="3330" max="3330" width="11.5703125" style="309" customWidth="1"/>
    <col min="3331" max="3333" width="9.7109375" style="309" customWidth="1"/>
    <col min="3334" max="3334" width="4.28515625" style="309" customWidth="1"/>
    <col min="3335" max="3335" width="41.28515625" style="309" customWidth="1"/>
    <col min="3336" max="3338" width="9.7109375" style="309" customWidth="1"/>
    <col min="3339" max="3340" width="6.28515625" style="309" customWidth="1"/>
    <col min="3341" max="3341" width="2.140625" style="309" customWidth="1"/>
    <col min="3342" max="3342" width="4.140625" style="309" customWidth="1"/>
    <col min="3343" max="3343" width="4.85546875" style="309" customWidth="1"/>
    <col min="3344" max="3344" width="5.5703125" style="309" customWidth="1"/>
    <col min="3345" max="3345" width="5.28515625" style="309" customWidth="1"/>
    <col min="3346" max="3346" width="10.42578125" style="309" customWidth="1"/>
    <col min="3347" max="3347" width="11.28515625" style="309" customWidth="1"/>
    <col min="3348" max="3584" width="10" style="309"/>
    <col min="3585" max="3585" width="36.85546875" style="309" customWidth="1"/>
    <col min="3586" max="3586" width="11.5703125" style="309" customWidth="1"/>
    <col min="3587" max="3589" width="9.7109375" style="309" customWidth="1"/>
    <col min="3590" max="3590" width="4.28515625" style="309" customWidth="1"/>
    <col min="3591" max="3591" width="41.28515625" style="309" customWidth="1"/>
    <col min="3592" max="3594" width="9.7109375" style="309" customWidth="1"/>
    <col min="3595" max="3596" width="6.28515625" style="309" customWidth="1"/>
    <col min="3597" max="3597" width="2.140625" style="309" customWidth="1"/>
    <col min="3598" max="3598" width="4.140625" style="309" customWidth="1"/>
    <col min="3599" max="3599" width="4.85546875" style="309" customWidth="1"/>
    <col min="3600" max="3600" width="5.5703125" style="309" customWidth="1"/>
    <col min="3601" max="3601" width="5.28515625" style="309" customWidth="1"/>
    <col min="3602" max="3602" width="10.42578125" style="309" customWidth="1"/>
    <col min="3603" max="3603" width="11.28515625" style="309" customWidth="1"/>
    <col min="3604" max="3840" width="10" style="309"/>
    <col min="3841" max="3841" width="36.85546875" style="309" customWidth="1"/>
    <col min="3842" max="3842" width="11.5703125" style="309" customWidth="1"/>
    <col min="3843" max="3845" width="9.7109375" style="309" customWidth="1"/>
    <col min="3846" max="3846" width="4.28515625" style="309" customWidth="1"/>
    <col min="3847" max="3847" width="41.28515625" style="309" customWidth="1"/>
    <col min="3848" max="3850" width="9.7109375" style="309" customWidth="1"/>
    <col min="3851" max="3852" width="6.28515625" style="309" customWidth="1"/>
    <col min="3853" max="3853" width="2.140625" style="309" customWidth="1"/>
    <col min="3854" max="3854" width="4.140625" style="309" customWidth="1"/>
    <col min="3855" max="3855" width="4.85546875" style="309" customWidth="1"/>
    <col min="3856" max="3856" width="5.5703125" style="309" customWidth="1"/>
    <col min="3857" max="3857" width="5.28515625" style="309" customWidth="1"/>
    <col min="3858" max="3858" width="10.42578125" style="309" customWidth="1"/>
    <col min="3859" max="3859" width="11.28515625" style="309" customWidth="1"/>
    <col min="3860" max="4096" width="10" style="309"/>
    <col min="4097" max="4097" width="36.85546875" style="309" customWidth="1"/>
    <col min="4098" max="4098" width="11.5703125" style="309" customWidth="1"/>
    <col min="4099" max="4101" width="9.7109375" style="309" customWidth="1"/>
    <col min="4102" max="4102" width="4.28515625" style="309" customWidth="1"/>
    <col min="4103" max="4103" width="41.28515625" style="309" customWidth="1"/>
    <col min="4104" max="4106" width="9.7109375" style="309" customWidth="1"/>
    <col min="4107" max="4108" width="6.28515625" style="309" customWidth="1"/>
    <col min="4109" max="4109" width="2.140625" style="309" customWidth="1"/>
    <col min="4110" max="4110" width="4.140625" style="309" customWidth="1"/>
    <col min="4111" max="4111" width="4.85546875" style="309" customWidth="1"/>
    <col min="4112" max="4112" width="5.5703125" style="309" customWidth="1"/>
    <col min="4113" max="4113" width="5.28515625" style="309" customWidth="1"/>
    <col min="4114" max="4114" width="10.42578125" style="309" customWidth="1"/>
    <col min="4115" max="4115" width="11.28515625" style="309" customWidth="1"/>
    <col min="4116" max="4352" width="10" style="309"/>
    <col min="4353" max="4353" width="36.85546875" style="309" customWidth="1"/>
    <col min="4354" max="4354" width="11.5703125" style="309" customWidth="1"/>
    <col min="4355" max="4357" width="9.7109375" style="309" customWidth="1"/>
    <col min="4358" max="4358" width="4.28515625" style="309" customWidth="1"/>
    <col min="4359" max="4359" width="41.28515625" style="309" customWidth="1"/>
    <col min="4360" max="4362" width="9.7109375" style="309" customWidth="1"/>
    <col min="4363" max="4364" width="6.28515625" style="309" customWidth="1"/>
    <col min="4365" max="4365" width="2.140625" style="309" customWidth="1"/>
    <col min="4366" max="4366" width="4.140625" style="309" customWidth="1"/>
    <col min="4367" max="4367" width="4.85546875" style="309" customWidth="1"/>
    <col min="4368" max="4368" width="5.5703125" style="309" customWidth="1"/>
    <col min="4369" max="4369" width="5.28515625" style="309" customWidth="1"/>
    <col min="4370" max="4370" width="10.42578125" style="309" customWidth="1"/>
    <col min="4371" max="4371" width="11.28515625" style="309" customWidth="1"/>
    <col min="4372" max="4608" width="10" style="309"/>
    <col min="4609" max="4609" width="36.85546875" style="309" customWidth="1"/>
    <col min="4610" max="4610" width="11.5703125" style="309" customWidth="1"/>
    <col min="4611" max="4613" width="9.7109375" style="309" customWidth="1"/>
    <col min="4614" max="4614" width="4.28515625" style="309" customWidth="1"/>
    <col min="4615" max="4615" width="41.28515625" style="309" customWidth="1"/>
    <col min="4616" max="4618" width="9.7109375" style="309" customWidth="1"/>
    <col min="4619" max="4620" width="6.28515625" style="309" customWidth="1"/>
    <col min="4621" max="4621" width="2.140625" style="309" customWidth="1"/>
    <col min="4622" max="4622" width="4.140625" style="309" customWidth="1"/>
    <col min="4623" max="4623" width="4.85546875" style="309" customWidth="1"/>
    <col min="4624" max="4624" width="5.5703125" style="309" customWidth="1"/>
    <col min="4625" max="4625" width="5.28515625" style="309" customWidth="1"/>
    <col min="4626" max="4626" width="10.42578125" style="309" customWidth="1"/>
    <col min="4627" max="4627" width="11.28515625" style="309" customWidth="1"/>
    <col min="4628" max="4864" width="10" style="309"/>
    <col min="4865" max="4865" width="36.85546875" style="309" customWidth="1"/>
    <col min="4866" max="4866" width="11.5703125" style="309" customWidth="1"/>
    <col min="4867" max="4869" width="9.7109375" style="309" customWidth="1"/>
    <col min="4870" max="4870" width="4.28515625" style="309" customWidth="1"/>
    <col min="4871" max="4871" width="41.28515625" style="309" customWidth="1"/>
    <col min="4872" max="4874" width="9.7109375" style="309" customWidth="1"/>
    <col min="4875" max="4876" width="6.28515625" style="309" customWidth="1"/>
    <col min="4877" max="4877" width="2.140625" style="309" customWidth="1"/>
    <col min="4878" max="4878" width="4.140625" style="309" customWidth="1"/>
    <col min="4879" max="4879" width="4.85546875" style="309" customWidth="1"/>
    <col min="4880" max="4880" width="5.5703125" style="309" customWidth="1"/>
    <col min="4881" max="4881" width="5.28515625" style="309" customWidth="1"/>
    <col min="4882" max="4882" width="10.42578125" style="309" customWidth="1"/>
    <col min="4883" max="4883" width="11.28515625" style="309" customWidth="1"/>
    <col min="4884" max="5120" width="10" style="309"/>
    <col min="5121" max="5121" width="36.85546875" style="309" customWidth="1"/>
    <col min="5122" max="5122" width="11.5703125" style="309" customWidth="1"/>
    <col min="5123" max="5125" width="9.7109375" style="309" customWidth="1"/>
    <col min="5126" max="5126" width="4.28515625" style="309" customWidth="1"/>
    <col min="5127" max="5127" width="41.28515625" style="309" customWidth="1"/>
    <col min="5128" max="5130" width="9.7109375" style="309" customWidth="1"/>
    <col min="5131" max="5132" width="6.28515625" style="309" customWidth="1"/>
    <col min="5133" max="5133" width="2.140625" style="309" customWidth="1"/>
    <col min="5134" max="5134" width="4.140625" style="309" customWidth="1"/>
    <col min="5135" max="5135" width="4.85546875" style="309" customWidth="1"/>
    <col min="5136" max="5136" width="5.5703125" style="309" customWidth="1"/>
    <col min="5137" max="5137" width="5.28515625" style="309" customWidth="1"/>
    <col min="5138" max="5138" width="10.42578125" style="309" customWidth="1"/>
    <col min="5139" max="5139" width="11.28515625" style="309" customWidth="1"/>
    <col min="5140" max="5376" width="10" style="309"/>
    <col min="5377" max="5377" width="36.85546875" style="309" customWidth="1"/>
    <col min="5378" max="5378" width="11.5703125" style="309" customWidth="1"/>
    <col min="5379" max="5381" width="9.7109375" style="309" customWidth="1"/>
    <col min="5382" max="5382" width="4.28515625" style="309" customWidth="1"/>
    <col min="5383" max="5383" width="41.28515625" style="309" customWidth="1"/>
    <col min="5384" max="5386" width="9.7109375" style="309" customWidth="1"/>
    <col min="5387" max="5388" width="6.28515625" style="309" customWidth="1"/>
    <col min="5389" max="5389" width="2.140625" style="309" customWidth="1"/>
    <col min="5390" max="5390" width="4.140625" style="309" customWidth="1"/>
    <col min="5391" max="5391" width="4.85546875" style="309" customWidth="1"/>
    <col min="5392" max="5392" width="5.5703125" style="309" customWidth="1"/>
    <col min="5393" max="5393" width="5.28515625" style="309" customWidth="1"/>
    <col min="5394" max="5394" width="10.42578125" style="309" customWidth="1"/>
    <col min="5395" max="5395" width="11.28515625" style="309" customWidth="1"/>
    <col min="5396" max="5632" width="10" style="309"/>
    <col min="5633" max="5633" width="36.85546875" style="309" customWidth="1"/>
    <col min="5634" max="5634" width="11.5703125" style="309" customWidth="1"/>
    <col min="5635" max="5637" width="9.7109375" style="309" customWidth="1"/>
    <col min="5638" max="5638" width="4.28515625" style="309" customWidth="1"/>
    <col min="5639" max="5639" width="41.28515625" style="309" customWidth="1"/>
    <col min="5640" max="5642" width="9.7109375" style="309" customWidth="1"/>
    <col min="5643" max="5644" width="6.28515625" style="309" customWidth="1"/>
    <col min="5645" max="5645" width="2.140625" style="309" customWidth="1"/>
    <col min="5646" max="5646" width="4.140625" style="309" customWidth="1"/>
    <col min="5647" max="5647" width="4.85546875" style="309" customWidth="1"/>
    <col min="5648" max="5648" width="5.5703125" style="309" customWidth="1"/>
    <col min="5649" max="5649" width="5.28515625" style="309" customWidth="1"/>
    <col min="5650" max="5650" width="10.42578125" style="309" customWidth="1"/>
    <col min="5651" max="5651" width="11.28515625" style="309" customWidth="1"/>
    <col min="5652" max="5888" width="10" style="309"/>
    <col min="5889" max="5889" width="36.85546875" style="309" customWidth="1"/>
    <col min="5890" max="5890" width="11.5703125" style="309" customWidth="1"/>
    <col min="5891" max="5893" width="9.7109375" style="309" customWidth="1"/>
    <col min="5894" max="5894" width="4.28515625" style="309" customWidth="1"/>
    <col min="5895" max="5895" width="41.28515625" style="309" customWidth="1"/>
    <col min="5896" max="5898" width="9.7109375" style="309" customWidth="1"/>
    <col min="5899" max="5900" width="6.28515625" style="309" customWidth="1"/>
    <col min="5901" max="5901" width="2.140625" style="309" customWidth="1"/>
    <col min="5902" max="5902" width="4.140625" style="309" customWidth="1"/>
    <col min="5903" max="5903" width="4.85546875" style="309" customWidth="1"/>
    <col min="5904" max="5904" width="5.5703125" style="309" customWidth="1"/>
    <col min="5905" max="5905" width="5.28515625" style="309" customWidth="1"/>
    <col min="5906" max="5906" width="10.42578125" style="309" customWidth="1"/>
    <col min="5907" max="5907" width="11.28515625" style="309" customWidth="1"/>
    <col min="5908" max="6144" width="10" style="309"/>
    <col min="6145" max="6145" width="36.85546875" style="309" customWidth="1"/>
    <col min="6146" max="6146" width="11.5703125" style="309" customWidth="1"/>
    <col min="6147" max="6149" width="9.7109375" style="309" customWidth="1"/>
    <col min="6150" max="6150" width="4.28515625" style="309" customWidth="1"/>
    <col min="6151" max="6151" width="41.28515625" style="309" customWidth="1"/>
    <col min="6152" max="6154" width="9.7109375" style="309" customWidth="1"/>
    <col min="6155" max="6156" width="6.28515625" style="309" customWidth="1"/>
    <col min="6157" max="6157" width="2.140625" style="309" customWidth="1"/>
    <col min="6158" max="6158" width="4.140625" style="309" customWidth="1"/>
    <col min="6159" max="6159" width="4.85546875" style="309" customWidth="1"/>
    <col min="6160" max="6160" width="5.5703125" style="309" customWidth="1"/>
    <col min="6161" max="6161" width="5.28515625" style="309" customWidth="1"/>
    <col min="6162" max="6162" width="10.42578125" style="309" customWidth="1"/>
    <col min="6163" max="6163" width="11.28515625" style="309" customWidth="1"/>
    <col min="6164" max="6400" width="10" style="309"/>
    <col min="6401" max="6401" width="36.85546875" style="309" customWidth="1"/>
    <col min="6402" max="6402" width="11.5703125" style="309" customWidth="1"/>
    <col min="6403" max="6405" width="9.7109375" style="309" customWidth="1"/>
    <col min="6406" max="6406" width="4.28515625" style="309" customWidth="1"/>
    <col min="6407" max="6407" width="41.28515625" style="309" customWidth="1"/>
    <col min="6408" max="6410" width="9.7109375" style="309" customWidth="1"/>
    <col min="6411" max="6412" width="6.28515625" style="309" customWidth="1"/>
    <col min="6413" max="6413" width="2.140625" style="309" customWidth="1"/>
    <col min="6414" max="6414" width="4.140625" style="309" customWidth="1"/>
    <col min="6415" max="6415" width="4.85546875" style="309" customWidth="1"/>
    <col min="6416" max="6416" width="5.5703125" style="309" customWidth="1"/>
    <col min="6417" max="6417" width="5.28515625" style="309" customWidth="1"/>
    <col min="6418" max="6418" width="10.42578125" style="309" customWidth="1"/>
    <col min="6419" max="6419" width="11.28515625" style="309" customWidth="1"/>
    <col min="6420" max="6656" width="10" style="309"/>
    <col min="6657" max="6657" width="36.85546875" style="309" customWidth="1"/>
    <col min="6658" max="6658" width="11.5703125" style="309" customWidth="1"/>
    <col min="6659" max="6661" width="9.7109375" style="309" customWidth="1"/>
    <col min="6662" max="6662" width="4.28515625" style="309" customWidth="1"/>
    <col min="6663" max="6663" width="41.28515625" style="309" customWidth="1"/>
    <col min="6664" max="6666" width="9.7109375" style="309" customWidth="1"/>
    <col min="6667" max="6668" width="6.28515625" style="309" customWidth="1"/>
    <col min="6669" max="6669" width="2.140625" style="309" customWidth="1"/>
    <col min="6670" max="6670" width="4.140625" style="309" customWidth="1"/>
    <col min="6671" max="6671" width="4.85546875" style="309" customWidth="1"/>
    <col min="6672" max="6672" width="5.5703125" style="309" customWidth="1"/>
    <col min="6673" max="6673" width="5.28515625" style="309" customWidth="1"/>
    <col min="6674" max="6674" width="10.42578125" style="309" customWidth="1"/>
    <col min="6675" max="6675" width="11.28515625" style="309" customWidth="1"/>
    <col min="6676" max="6912" width="10" style="309"/>
    <col min="6913" max="6913" width="36.85546875" style="309" customWidth="1"/>
    <col min="6914" max="6914" width="11.5703125" style="309" customWidth="1"/>
    <col min="6915" max="6917" width="9.7109375" style="309" customWidth="1"/>
    <col min="6918" max="6918" width="4.28515625" style="309" customWidth="1"/>
    <col min="6919" max="6919" width="41.28515625" style="309" customWidth="1"/>
    <col min="6920" max="6922" width="9.7109375" style="309" customWidth="1"/>
    <col min="6923" max="6924" width="6.28515625" style="309" customWidth="1"/>
    <col min="6925" max="6925" width="2.140625" style="309" customWidth="1"/>
    <col min="6926" max="6926" width="4.140625" style="309" customWidth="1"/>
    <col min="6927" max="6927" width="4.85546875" style="309" customWidth="1"/>
    <col min="6928" max="6928" width="5.5703125" style="309" customWidth="1"/>
    <col min="6929" max="6929" width="5.28515625" style="309" customWidth="1"/>
    <col min="6930" max="6930" width="10.42578125" style="309" customWidth="1"/>
    <col min="6931" max="6931" width="11.28515625" style="309" customWidth="1"/>
    <col min="6932" max="7168" width="10" style="309"/>
    <col min="7169" max="7169" width="36.85546875" style="309" customWidth="1"/>
    <col min="7170" max="7170" width="11.5703125" style="309" customWidth="1"/>
    <col min="7171" max="7173" width="9.7109375" style="309" customWidth="1"/>
    <col min="7174" max="7174" width="4.28515625" style="309" customWidth="1"/>
    <col min="7175" max="7175" width="41.28515625" style="309" customWidth="1"/>
    <col min="7176" max="7178" width="9.7109375" style="309" customWidth="1"/>
    <col min="7179" max="7180" width="6.28515625" style="309" customWidth="1"/>
    <col min="7181" max="7181" width="2.140625" style="309" customWidth="1"/>
    <col min="7182" max="7182" width="4.140625" style="309" customWidth="1"/>
    <col min="7183" max="7183" width="4.85546875" style="309" customWidth="1"/>
    <col min="7184" max="7184" width="5.5703125" style="309" customWidth="1"/>
    <col min="7185" max="7185" width="5.28515625" style="309" customWidth="1"/>
    <col min="7186" max="7186" width="10.42578125" style="309" customWidth="1"/>
    <col min="7187" max="7187" width="11.28515625" style="309" customWidth="1"/>
    <col min="7188" max="7424" width="10" style="309"/>
    <col min="7425" max="7425" width="36.85546875" style="309" customWidth="1"/>
    <col min="7426" max="7426" width="11.5703125" style="309" customWidth="1"/>
    <col min="7427" max="7429" width="9.7109375" style="309" customWidth="1"/>
    <col min="7430" max="7430" width="4.28515625" style="309" customWidth="1"/>
    <col min="7431" max="7431" width="41.28515625" style="309" customWidth="1"/>
    <col min="7432" max="7434" width="9.7109375" style="309" customWidth="1"/>
    <col min="7435" max="7436" width="6.28515625" style="309" customWidth="1"/>
    <col min="7437" max="7437" width="2.140625" style="309" customWidth="1"/>
    <col min="7438" max="7438" width="4.140625" style="309" customWidth="1"/>
    <col min="7439" max="7439" width="4.85546875" style="309" customWidth="1"/>
    <col min="7440" max="7440" width="5.5703125" style="309" customWidth="1"/>
    <col min="7441" max="7441" width="5.28515625" style="309" customWidth="1"/>
    <col min="7442" max="7442" width="10.42578125" style="309" customWidth="1"/>
    <col min="7443" max="7443" width="11.28515625" style="309" customWidth="1"/>
    <col min="7444" max="7680" width="10" style="309"/>
    <col min="7681" max="7681" width="36.85546875" style="309" customWidth="1"/>
    <col min="7682" max="7682" width="11.5703125" style="309" customWidth="1"/>
    <col min="7683" max="7685" width="9.7109375" style="309" customWidth="1"/>
    <col min="7686" max="7686" width="4.28515625" style="309" customWidth="1"/>
    <col min="7687" max="7687" width="41.28515625" style="309" customWidth="1"/>
    <col min="7688" max="7690" width="9.7109375" style="309" customWidth="1"/>
    <col min="7691" max="7692" width="6.28515625" style="309" customWidth="1"/>
    <col min="7693" max="7693" width="2.140625" style="309" customWidth="1"/>
    <col min="7694" max="7694" width="4.140625" style="309" customWidth="1"/>
    <col min="7695" max="7695" width="4.85546875" style="309" customWidth="1"/>
    <col min="7696" max="7696" width="5.5703125" style="309" customWidth="1"/>
    <col min="7697" max="7697" width="5.28515625" style="309" customWidth="1"/>
    <col min="7698" max="7698" width="10.42578125" style="309" customWidth="1"/>
    <col min="7699" max="7699" width="11.28515625" style="309" customWidth="1"/>
    <col min="7700" max="7936" width="10" style="309"/>
    <col min="7937" max="7937" width="36.85546875" style="309" customWidth="1"/>
    <col min="7938" max="7938" width="11.5703125" style="309" customWidth="1"/>
    <col min="7939" max="7941" width="9.7109375" style="309" customWidth="1"/>
    <col min="7942" max="7942" width="4.28515625" style="309" customWidth="1"/>
    <col min="7943" max="7943" width="41.28515625" style="309" customWidth="1"/>
    <col min="7944" max="7946" width="9.7109375" style="309" customWidth="1"/>
    <col min="7947" max="7948" width="6.28515625" style="309" customWidth="1"/>
    <col min="7949" max="7949" width="2.140625" style="309" customWidth="1"/>
    <col min="7950" max="7950" width="4.140625" style="309" customWidth="1"/>
    <col min="7951" max="7951" width="4.85546875" style="309" customWidth="1"/>
    <col min="7952" max="7952" width="5.5703125" style="309" customWidth="1"/>
    <col min="7953" max="7953" width="5.28515625" style="309" customWidth="1"/>
    <col min="7954" max="7954" width="10.42578125" style="309" customWidth="1"/>
    <col min="7955" max="7955" width="11.28515625" style="309" customWidth="1"/>
    <col min="7956" max="8192" width="10" style="309"/>
    <col min="8193" max="8193" width="36.85546875" style="309" customWidth="1"/>
    <col min="8194" max="8194" width="11.5703125" style="309" customWidth="1"/>
    <col min="8195" max="8197" width="9.7109375" style="309" customWidth="1"/>
    <col min="8198" max="8198" width="4.28515625" style="309" customWidth="1"/>
    <col min="8199" max="8199" width="41.28515625" style="309" customWidth="1"/>
    <col min="8200" max="8202" width="9.7109375" style="309" customWidth="1"/>
    <col min="8203" max="8204" width="6.28515625" style="309" customWidth="1"/>
    <col min="8205" max="8205" width="2.140625" style="309" customWidth="1"/>
    <col min="8206" max="8206" width="4.140625" style="309" customWidth="1"/>
    <col min="8207" max="8207" width="4.85546875" style="309" customWidth="1"/>
    <col min="8208" max="8208" width="5.5703125" style="309" customWidth="1"/>
    <col min="8209" max="8209" width="5.28515625" style="309" customWidth="1"/>
    <col min="8210" max="8210" width="10.42578125" style="309" customWidth="1"/>
    <col min="8211" max="8211" width="11.28515625" style="309" customWidth="1"/>
    <col min="8212" max="8448" width="10" style="309"/>
    <col min="8449" max="8449" width="36.85546875" style="309" customWidth="1"/>
    <col min="8450" max="8450" width="11.5703125" style="309" customWidth="1"/>
    <col min="8451" max="8453" width="9.7109375" style="309" customWidth="1"/>
    <col min="8454" max="8454" width="4.28515625" style="309" customWidth="1"/>
    <col min="8455" max="8455" width="41.28515625" style="309" customWidth="1"/>
    <col min="8456" max="8458" width="9.7109375" style="309" customWidth="1"/>
    <col min="8459" max="8460" width="6.28515625" style="309" customWidth="1"/>
    <col min="8461" max="8461" width="2.140625" style="309" customWidth="1"/>
    <col min="8462" max="8462" width="4.140625" style="309" customWidth="1"/>
    <col min="8463" max="8463" width="4.85546875" style="309" customWidth="1"/>
    <col min="8464" max="8464" width="5.5703125" style="309" customWidth="1"/>
    <col min="8465" max="8465" width="5.28515625" style="309" customWidth="1"/>
    <col min="8466" max="8466" width="10.42578125" style="309" customWidth="1"/>
    <col min="8467" max="8467" width="11.28515625" style="309" customWidth="1"/>
    <col min="8468" max="8704" width="10" style="309"/>
    <col min="8705" max="8705" width="36.85546875" style="309" customWidth="1"/>
    <col min="8706" max="8706" width="11.5703125" style="309" customWidth="1"/>
    <col min="8707" max="8709" width="9.7109375" style="309" customWidth="1"/>
    <col min="8710" max="8710" width="4.28515625" style="309" customWidth="1"/>
    <col min="8711" max="8711" width="41.28515625" style="309" customWidth="1"/>
    <col min="8712" max="8714" width="9.7109375" style="309" customWidth="1"/>
    <col min="8715" max="8716" width="6.28515625" style="309" customWidth="1"/>
    <col min="8717" max="8717" width="2.140625" style="309" customWidth="1"/>
    <col min="8718" max="8718" width="4.140625" style="309" customWidth="1"/>
    <col min="8719" max="8719" width="4.85546875" style="309" customWidth="1"/>
    <col min="8720" max="8720" width="5.5703125" style="309" customWidth="1"/>
    <col min="8721" max="8721" width="5.28515625" style="309" customWidth="1"/>
    <col min="8722" max="8722" width="10.42578125" style="309" customWidth="1"/>
    <col min="8723" max="8723" width="11.28515625" style="309" customWidth="1"/>
    <col min="8724" max="8960" width="10" style="309"/>
    <col min="8961" max="8961" width="36.85546875" style="309" customWidth="1"/>
    <col min="8962" max="8962" width="11.5703125" style="309" customWidth="1"/>
    <col min="8963" max="8965" width="9.7109375" style="309" customWidth="1"/>
    <col min="8966" max="8966" width="4.28515625" style="309" customWidth="1"/>
    <col min="8967" max="8967" width="41.28515625" style="309" customWidth="1"/>
    <col min="8968" max="8970" width="9.7109375" style="309" customWidth="1"/>
    <col min="8971" max="8972" width="6.28515625" style="309" customWidth="1"/>
    <col min="8973" max="8973" width="2.140625" style="309" customWidth="1"/>
    <col min="8974" max="8974" width="4.140625" style="309" customWidth="1"/>
    <col min="8975" max="8975" width="4.85546875" style="309" customWidth="1"/>
    <col min="8976" max="8976" width="5.5703125" style="309" customWidth="1"/>
    <col min="8977" max="8977" width="5.28515625" style="309" customWidth="1"/>
    <col min="8978" max="8978" width="10.42578125" style="309" customWidth="1"/>
    <col min="8979" max="8979" width="11.28515625" style="309" customWidth="1"/>
    <col min="8980" max="9216" width="10" style="309"/>
    <col min="9217" max="9217" width="36.85546875" style="309" customWidth="1"/>
    <col min="9218" max="9218" width="11.5703125" style="309" customWidth="1"/>
    <col min="9219" max="9221" width="9.7109375" style="309" customWidth="1"/>
    <col min="9222" max="9222" width="4.28515625" style="309" customWidth="1"/>
    <col min="9223" max="9223" width="41.28515625" style="309" customWidth="1"/>
    <col min="9224" max="9226" width="9.7109375" style="309" customWidth="1"/>
    <col min="9227" max="9228" width="6.28515625" style="309" customWidth="1"/>
    <col min="9229" max="9229" width="2.140625" style="309" customWidth="1"/>
    <col min="9230" max="9230" width="4.140625" style="309" customWidth="1"/>
    <col min="9231" max="9231" width="4.85546875" style="309" customWidth="1"/>
    <col min="9232" max="9232" width="5.5703125" style="309" customWidth="1"/>
    <col min="9233" max="9233" width="5.28515625" style="309" customWidth="1"/>
    <col min="9234" max="9234" width="10.42578125" style="309" customWidth="1"/>
    <col min="9235" max="9235" width="11.28515625" style="309" customWidth="1"/>
    <col min="9236" max="9472" width="10" style="309"/>
    <col min="9473" max="9473" width="36.85546875" style="309" customWidth="1"/>
    <col min="9474" max="9474" width="11.5703125" style="309" customWidth="1"/>
    <col min="9475" max="9477" width="9.7109375" style="309" customWidth="1"/>
    <col min="9478" max="9478" width="4.28515625" style="309" customWidth="1"/>
    <col min="9479" max="9479" width="41.28515625" style="309" customWidth="1"/>
    <col min="9480" max="9482" width="9.7109375" style="309" customWidth="1"/>
    <col min="9483" max="9484" width="6.28515625" style="309" customWidth="1"/>
    <col min="9485" max="9485" width="2.140625" style="309" customWidth="1"/>
    <col min="9486" max="9486" width="4.140625" style="309" customWidth="1"/>
    <col min="9487" max="9487" width="4.85546875" style="309" customWidth="1"/>
    <col min="9488" max="9488" width="5.5703125" style="309" customWidth="1"/>
    <col min="9489" max="9489" width="5.28515625" style="309" customWidth="1"/>
    <col min="9490" max="9490" width="10.42578125" style="309" customWidth="1"/>
    <col min="9491" max="9491" width="11.28515625" style="309" customWidth="1"/>
    <col min="9492" max="9728" width="10" style="309"/>
    <col min="9729" max="9729" width="36.85546875" style="309" customWidth="1"/>
    <col min="9730" max="9730" width="11.5703125" style="309" customWidth="1"/>
    <col min="9731" max="9733" width="9.7109375" style="309" customWidth="1"/>
    <col min="9734" max="9734" width="4.28515625" style="309" customWidth="1"/>
    <col min="9735" max="9735" width="41.28515625" style="309" customWidth="1"/>
    <col min="9736" max="9738" width="9.7109375" style="309" customWidth="1"/>
    <col min="9739" max="9740" width="6.28515625" style="309" customWidth="1"/>
    <col min="9741" max="9741" width="2.140625" style="309" customWidth="1"/>
    <col min="9742" max="9742" width="4.140625" style="309" customWidth="1"/>
    <col min="9743" max="9743" width="4.85546875" style="309" customWidth="1"/>
    <col min="9744" max="9744" width="5.5703125" style="309" customWidth="1"/>
    <col min="9745" max="9745" width="5.28515625" style="309" customWidth="1"/>
    <col min="9746" max="9746" width="10.42578125" style="309" customWidth="1"/>
    <col min="9747" max="9747" width="11.28515625" style="309" customWidth="1"/>
    <col min="9748" max="9984" width="10" style="309"/>
    <col min="9985" max="9985" width="36.85546875" style="309" customWidth="1"/>
    <col min="9986" max="9986" width="11.5703125" style="309" customWidth="1"/>
    <col min="9987" max="9989" width="9.7109375" style="309" customWidth="1"/>
    <col min="9990" max="9990" width="4.28515625" style="309" customWidth="1"/>
    <col min="9991" max="9991" width="41.28515625" style="309" customWidth="1"/>
    <col min="9992" max="9994" width="9.7109375" style="309" customWidth="1"/>
    <col min="9995" max="9996" width="6.28515625" style="309" customWidth="1"/>
    <col min="9997" max="9997" width="2.140625" style="309" customWidth="1"/>
    <col min="9998" max="9998" width="4.140625" style="309" customWidth="1"/>
    <col min="9999" max="9999" width="4.85546875" style="309" customWidth="1"/>
    <col min="10000" max="10000" width="5.5703125" style="309" customWidth="1"/>
    <col min="10001" max="10001" width="5.28515625" style="309" customWidth="1"/>
    <col min="10002" max="10002" width="10.42578125" style="309" customWidth="1"/>
    <col min="10003" max="10003" width="11.28515625" style="309" customWidth="1"/>
    <col min="10004" max="10240" width="10" style="309"/>
    <col min="10241" max="10241" width="36.85546875" style="309" customWidth="1"/>
    <col min="10242" max="10242" width="11.5703125" style="309" customWidth="1"/>
    <col min="10243" max="10245" width="9.7109375" style="309" customWidth="1"/>
    <col min="10246" max="10246" width="4.28515625" style="309" customWidth="1"/>
    <col min="10247" max="10247" width="41.28515625" style="309" customWidth="1"/>
    <col min="10248" max="10250" width="9.7109375" style="309" customWidth="1"/>
    <col min="10251" max="10252" width="6.28515625" style="309" customWidth="1"/>
    <col min="10253" max="10253" width="2.140625" style="309" customWidth="1"/>
    <col min="10254" max="10254" width="4.140625" style="309" customWidth="1"/>
    <col min="10255" max="10255" width="4.85546875" style="309" customWidth="1"/>
    <col min="10256" max="10256" width="5.5703125" style="309" customWidth="1"/>
    <col min="10257" max="10257" width="5.28515625" style="309" customWidth="1"/>
    <col min="10258" max="10258" width="10.42578125" style="309" customWidth="1"/>
    <col min="10259" max="10259" width="11.28515625" style="309" customWidth="1"/>
    <col min="10260" max="10496" width="10" style="309"/>
    <col min="10497" max="10497" width="36.85546875" style="309" customWidth="1"/>
    <col min="10498" max="10498" width="11.5703125" style="309" customWidth="1"/>
    <col min="10499" max="10501" width="9.7109375" style="309" customWidth="1"/>
    <col min="10502" max="10502" width="4.28515625" style="309" customWidth="1"/>
    <col min="10503" max="10503" width="41.28515625" style="309" customWidth="1"/>
    <col min="10504" max="10506" width="9.7109375" style="309" customWidth="1"/>
    <col min="10507" max="10508" width="6.28515625" style="309" customWidth="1"/>
    <col min="10509" max="10509" width="2.140625" style="309" customWidth="1"/>
    <col min="10510" max="10510" width="4.140625" style="309" customWidth="1"/>
    <col min="10511" max="10511" width="4.85546875" style="309" customWidth="1"/>
    <col min="10512" max="10512" width="5.5703125" style="309" customWidth="1"/>
    <col min="10513" max="10513" width="5.28515625" style="309" customWidth="1"/>
    <col min="10514" max="10514" width="10.42578125" style="309" customWidth="1"/>
    <col min="10515" max="10515" width="11.28515625" style="309" customWidth="1"/>
    <col min="10516" max="10752" width="10" style="309"/>
    <col min="10753" max="10753" width="36.85546875" style="309" customWidth="1"/>
    <col min="10754" max="10754" width="11.5703125" style="309" customWidth="1"/>
    <col min="10755" max="10757" width="9.7109375" style="309" customWidth="1"/>
    <col min="10758" max="10758" width="4.28515625" style="309" customWidth="1"/>
    <col min="10759" max="10759" width="41.28515625" style="309" customWidth="1"/>
    <col min="10760" max="10762" width="9.7109375" style="309" customWidth="1"/>
    <col min="10763" max="10764" width="6.28515625" style="309" customWidth="1"/>
    <col min="10765" max="10765" width="2.140625" style="309" customWidth="1"/>
    <col min="10766" max="10766" width="4.140625" style="309" customWidth="1"/>
    <col min="10767" max="10767" width="4.85546875" style="309" customWidth="1"/>
    <col min="10768" max="10768" width="5.5703125" style="309" customWidth="1"/>
    <col min="10769" max="10769" width="5.28515625" style="309" customWidth="1"/>
    <col min="10770" max="10770" width="10.42578125" style="309" customWidth="1"/>
    <col min="10771" max="10771" width="11.28515625" style="309" customWidth="1"/>
    <col min="10772" max="11008" width="10" style="309"/>
    <col min="11009" max="11009" width="36.85546875" style="309" customWidth="1"/>
    <col min="11010" max="11010" width="11.5703125" style="309" customWidth="1"/>
    <col min="11011" max="11013" width="9.7109375" style="309" customWidth="1"/>
    <col min="11014" max="11014" width="4.28515625" style="309" customWidth="1"/>
    <col min="11015" max="11015" width="41.28515625" style="309" customWidth="1"/>
    <col min="11016" max="11018" width="9.7109375" style="309" customWidth="1"/>
    <col min="11019" max="11020" width="6.28515625" style="309" customWidth="1"/>
    <col min="11021" max="11021" width="2.140625" style="309" customWidth="1"/>
    <col min="11022" max="11022" width="4.140625" style="309" customWidth="1"/>
    <col min="11023" max="11023" width="4.85546875" style="309" customWidth="1"/>
    <col min="11024" max="11024" width="5.5703125" style="309" customWidth="1"/>
    <col min="11025" max="11025" width="5.28515625" style="309" customWidth="1"/>
    <col min="11026" max="11026" width="10.42578125" style="309" customWidth="1"/>
    <col min="11027" max="11027" width="11.28515625" style="309" customWidth="1"/>
    <col min="11028" max="11264" width="10" style="309"/>
    <col min="11265" max="11265" width="36.85546875" style="309" customWidth="1"/>
    <col min="11266" max="11266" width="11.5703125" style="309" customWidth="1"/>
    <col min="11267" max="11269" width="9.7109375" style="309" customWidth="1"/>
    <col min="11270" max="11270" width="4.28515625" style="309" customWidth="1"/>
    <col min="11271" max="11271" width="41.28515625" style="309" customWidth="1"/>
    <col min="11272" max="11274" width="9.7109375" style="309" customWidth="1"/>
    <col min="11275" max="11276" width="6.28515625" style="309" customWidth="1"/>
    <col min="11277" max="11277" width="2.140625" style="309" customWidth="1"/>
    <col min="11278" max="11278" width="4.140625" style="309" customWidth="1"/>
    <col min="11279" max="11279" width="4.85546875" style="309" customWidth="1"/>
    <col min="11280" max="11280" width="5.5703125" style="309" customWidth="1"/>
    <col min="11281" max="11281" width="5.28515625" style="309" customWidth="1"/>
    <col min="11282" max="11282" width="10.42578125" style="309" customWidth="1"/>
    <col min="11283" max="11283" width="11.28515625" style="309" customWidth="1"/>
    <col min="11284" max="11520" width="10" style="309"/>
    <col min="11521" max="11521" width="36.85546875" style="309" customWidth="1"/>
    <col min="11522" max="11522" width="11.5703125" style="309" customWidth="1"/>
    <col min="11523" max="11525" width="9.7109375" style="309" customWidth="1"/>
    <col min="11526" max="11526" width="4.28515625" style="309" customWidth="1"/>
    <col min="11527" max="11527" width="41.28515625" style="309" customWidth="1"/>
    <col min="11528" max="11530" width="9.7109375" style="309" customWidth="1"/>
    <col min="11531" max="11532" width="6.28515625" style="309" customWidth="1"/>
    <col min="11533" max="11533" width="2.140625" style="309" customWidth="1"/>
    <col min="11534" max="11534" width="4.140625" style="309" customWidth="1"/>
    <col min="11535" max="11535" width="4.85546875" style="309" customWidth="1"/>
    <col min="11536" max="11536" width="5.5703125" style="309" customWidth="1"/>
    <col min="11537" max="11537" width="5.28515625" style="309" customWidth="1"/>
    <col min="11538" max="11538" width="10.42578125" style="309" customWidth="1"/>
    <col min="11539" max="11539" width="11.28515625" style="309" customWidth="1"/>
    <col min="11540" max="11776" width="10" style="309"/>
    <col min="11777" max="11777" width="36.85546875" style="309" customWidth="1"/>
    <col min="11778" max="11778" width="11.5703125" style="309" customWidth="1"/>
    <col min="11779" max="11781" width="9.7109375" style="309" customWidth="1"/>
    <col min="11782" max="11782" width="4.28515625" style="309" customWidth="1"/>
    <col min="11783" max="11783" width="41.28515625" style="309" customWidth="1"/>
    <col min="11784" max="11786" width="9.7109375" style="309" customWidth="1"/>
    <col min="11787" max="11788" width="6.28515625" style="309" customWidth="1"/>
    <col min="11789" max="11789" width="2.140625" style="309" customWidth="1"/>
    <col min="11790" max="11790" width="4.140625" style="309" customWidth="1"/>
    <col min="11791" max="11791" width="4.85546875" style="309" customWidth="1"/>
    <col min="11792" max="11792" width="5.5703125" style="309" customWidth="1"/>
    <col min="11793" max="11793" width="5.28515625" style="309" customWidth="1"/>
    <col min="11794" max="11794" width="10.42578125" style="309" customWidth="1"/>
    <col min="11795" max="11795" width="11.28515625" style="309" customWidth="1"/>
    <col min="11796" max="12032" width="10" style="309"/>
    <col min="12033" max="12033" width="36.85546875" style="309" customWidth="1"/>
    <col min="12034" max="12034" width="11.5703125" style="309" customWidth="1"/>
    <col min="12035" max="12037" width="9.7109375" style="309" customWidth="1"/>
    <col min="12038" max="12038" width="4.28515625" style="309" customWidth="1"/>
    <col min="12039" max="12039" width="41.28515625" style="309" customWidth="1"/>
    <col min="12040" max="12042" width="9.7109375" style="309" customWidth="1"/>
    <col min="12043" max="12044" width="6.28515625" style="309" customWidth="1"/>
    <col min="12045" max="12045" width="2.140625" style="309" customWidth="1"/>
    <col min="12046" max="12046" width="4.140625" style="309" customWidth="1"/>
    <col min="12047" max="12047" width="4.85546875" style="309" customWidth="1"/>
    <col min="12048" max="12048" width="5.5703125" style="309" customWidth="1"/>
    <col min="12049" max="12049" width="5.28515625" style="309" customWidth="1"/>
    <col min="12050" max="12050" width="10.42578125" style="309" customWidth="1"/>
    <col min="12051" max="12051" width="11.28515625" style="309" customWidth="1"/>
    <col min="12052" max="12288" width="10" style="309"/>
    <col min="12289" max="12289" width="36.85546875" style="309" customWidth="1"/>
    <col min="12290" max="12290" width="11.5703125" style="309" customWidth="1"/>
    <col min="12291" max="12293" width="9.7109375" style="309" customWidth="1"/>
    <col min="12294" max="12294" width="4.28515625" style="309" customWidth="1"/>
    <col min="12295" max="12295" width="41.28515625" style="309" customWidth="1"/>
    <col min="12296" max="12298" width="9.7109375" style="309" customWidth="1"/>
    <col min="12299" max="12300" width="6.28515625" style="309" customWidth="1"/>
    <col min="12301" max="12301" width="2.140625" style="309" customWidth="1"/>
    <col min="12302" max="12302" width="4.140625" style="309" customWidth="1"/>
    <col min="12303" max="12303" width="4.85546875" style="309" customWidth="1"/>
    <col min="12304" max="12304" width="5.5703125" style="309" customWidth="1"/>
    <col min="12305" max="12305" width="5.28515625" style="309" customWidth="1"/>
    <col min="12306" max="12306" width="10.42578125" style="309" customWidth="1"/>
    <col min="12307" max="12307" width="11.28515625" style="309" customWidth="1"/>
    <col min="12308" max="12544" width="10" style="309"/>
    <col min="12545" max="12545" width="36.85546875" style="309" customWidth="1"/>
    <col min="12546" max="12546" width="11.5703125" style="309" customWidth="1"/>
    <col min="12547" max="12549" width="9.7109375" style="309" customWidth="1"/>
    <col min="12550" max="12550" width="4.28515625" style="309" customWidth="1"/>
    <col min="12551" max="12551" width="41.28515625" style="309" customWidth="1"/>
    <col min="12552" max="12554" width="9.7109375" style="309" customWidth="1"/>
    <col min="12555" max="12556" width="6.28515625" style="309" customWidth="1"/>
    <col min="12557" max="12557" width="2.140625" style="309" customWidth="1"/>
    <col min="12558" max="12558" width="4.140625" style="309" customWidth="1"/>
    <col min="12559" max="12559" width="4.85546875" style="309" customWidth="1"/>
    <col min="12560" max="12560" width="5.5703125" style="309" customWidth="1"/>
    <col min="12561" max="12561" width="5.28515625" style="309" customWidth="1"/>
    <col min="12562" max="12562" width="10.42578125" style="309" customWidth="1"/>
    <col min="12563" max="12563" width="11.28515625" style="309" customWidth="1"/>
    <col min="12564" max="12800" width="10" style="309"/>
    <col min="12801" max="12801" width="36.85546875" style="309" customWidth="1"/>
    <col min="12802" max="12802" width="11.5703125" style="309" customWidth="1"/>
    <col min="12803" max="12805" width="9.7109375" style="309" customWidth="1"/>
    <col min="12806" max="12806" width="4.28515625" style="309" customWidth="1"/>
    <col min="12807" max="12807" width="41.28515625" style="309" customWidth="1"/>
    <col min="12808" max="12810" width="9.7109375" style="309" customWidth="1"/>
    <col min="12811" max="12812" width="6.28515625" style="309" customWidth="1"/>
    <col min="12813" max="12813" width="2.140625" style="309" customWidth="1"/>
    <col min="12814" max="12814" width="4.140625" style="309" customWidth="1"/>
    <col min="12815" max="12815" width="4.85546875" style="309" customWidth="1"/>
    <col min="12816" max="12816" width="5.5703125" style="309" customWidth="1"/>
    <col min="12817" max="12817" width="5.28515625" style="309" customWidth="1"/>
    <col min="12818" max="12818" width="10.42578125" style="309" customWidth="1"/>
    <col min="12819" max="12819" width="11.28515625" style="309" customWidth="1"/>
    <col min="12820" max="13056" width="10" style="309"/>
    <col min="13057" max="13057" width="36.85546875" style="309" customWidth="1"/>
    <col min="13058" max="13058" width="11.5703125" style="309" customWidth="1"/>
    <col min="13059" max="13061" width="9.7109375" style="309" customWidth="1"/>
    <col min="13062" max="13062" width="4.28515625" style="309" customWidth="1"/>
    <col min="13063" max="13063" width="41.28515625" style="309" customWidth="1"/>
    <col min="13064" max="13066" width="9.7109375" style="309" customWidth="1"/>
    <col min="13067" max="13068" width="6.28515625" style="309" customWidth="1"/>
    <col min="13069" max="13069" width="2.140625" style="309" customWidth="1"/>
    <col min="13070" max="13070" width="4.140625" style="309" customWidth="1"/>
    <col min="13071" max="13071" width="4.85546875" style="309" customWidth="1"/>
    <col min="13072" max="13072" width="5.5703125" style="309" customWidth="1"/>
    <col min="13073" max="13073" width="5.28515625" style="309" customWidth="1"/>
    <col min="13074" max="13074" width="10.42578125" style="309" customWidth="1"/>
    <col min="13075" max="13075" width="11.28515625" style="309" customWidth="1"/>
    <col min="13076" max="13312" width="10" style="309"/>
    <col min="13313" max="13313" width="36.85546875" style="309" customWidth="1"/>
    <col min="13314" max="13314" width="11.5703125" style="309" customWidth="1"/>
    <col min="13315" max="13317" width="9.7109375" style="309" customWidth="1"/>
    <col min="13318" max="13318" width="4.28515625" style="309" customWidth="1"/>
    <col min="13319" max="13319" width="41.28515625" style="309" customWidth="1"/>
    <col min="13320" max="13322" width="9.7109375" style="309" customWidth="1"/>
    <col min="13323" max="13324" width="6.28515625" style="309" customWidth="1"/>
    <col min="13325" max="13325" width="2.140625" style="309" customWidth="1"/>
    <col min="13326" max="13326" width="4.140625" style="309" customWidth="1"/>
    <col min="13327" max="13327" width="4.85546875" style="309" customWidth="1"/>
    <col min="13328" max="13328" width="5.5703125" style="309" customWidth="1"/>
    <col min="13329" max="13329" width="5.28515625" style="309" customWidth="1"/>
    <col min="13330" max="13330" width="10.42578125" style="309" customWidth="1"/>
    <col min="13331" max="13331" width="11.28515625" style="309" customWidth="1"/>
    <col min="13332" max="13568" width="10" style="309"/>
    <col min="13569" max="13569" width="36.85546875" style="309" customWidth="1"/>
    <col min="13570" max="13570" width="11.5703125" style="309" customWidth="1"/>
    <col min="13571" max="13573" width="9.7109375" style="309" customWidth="1"/>
    <col min="13574" max="13574" width="4.28515625" style="309" customWidth="1"/>
    <col min="13575" max="13575" width="41.28515625" style="309" customWidth="1"/>
    <col min="13576" max="13578" width="9.7109375" style="309" customWidth="1"/>
    <col min="13579" max="13580" width="6.28515625" style="309" customWidth="1"/>
    <col min="13581" max="13581" width="2.140625" style="309" customWidth="1"/>
    <col min="13582" max="13582" width="4.140625" style="309" customWidth="1"/>
    <col min="13583" max="13583" width="4.85546875" style="309" customWidth="1"/>
    <col min="13584" max="13584" width="5.5703125" style="309" customWidth="1"/>
    <col min="13585" max="13585" width="5.28515625" style="309" customWidth="1"/>
    <col min="13586" max="13586" width="10.42578125" style="309" customWidth="1"/>
    <col min="13587" max="13587" width="11.28515625" style="309" customWidth="1"/>
    <col min="13588" max="13824" width="10" style="309"/>
    <col min="13825" max="13825" width="36.85546875" style="309" customWidth="1"/>
    <col min="13826" max="13826" width="11.5703125" style="309" customWidth="1"/>
    <col min="13827" max="13829" width="9.7109375" style="309" customWidth="1"/>
    <col min="13830" max="13830" width="4.28515625" style="309" customWidth="1"/>
    <col min="13831" max="13831" width="41.28515625" style="309" customWidth="1"/>
    <col min="13832" max="13834" width="9.7109375" style="309" customWidth="1"/>
    <col min="13835" max="13836" width="6.28515625" style="309" customWidth="1"/>
    <col min="13837" max="13837" width="2.140625" style="309" customWidth="1"/>
    <col min="13838" max="13838" width="4.140625" style="309" customWidth="1"/>
    <col min="13839" max="13839" width="4.85546875" style="309" customWidth="1"/>
    <col min="13840" max="13840" width="5.5703125" style="309" customWidth="1"/>
    <col min="13841" max="13841" width="5.28515625" style="309" customWidth="1"/>
    <col min="13842" max="13842" width="10.42578125" style="309" customWidth="1"/>
    <col min="13843" max="13843" width="11.28515625" style="309" customWidth="1"/>
    <col min="13844" max="14080" width="10" style="309"/>
    <col min="14081" max="14081" width="36.85546875" style="309" customWidth="1"/>
    <col min="14082" max="14082" width="11.5703125" style="309" customWidth="1"/>
    <col min="14083" max="14085" width="9.7109375" style="309" customWidth="1"/>
    <col min="14086" max="14086" width="4.28515625" style="309" customWidth="1"/>
    <col min="14087" max="14087" width="41.28515625" style="309" customWidth="1"/>
    <col min="14088" max="14090" width="9.7109375" style="309" customWidth="1"/>
    <col min="14091" max="14092" width="6.28515625" style="309" customWidth="1"/>
    <col min="14093" max="14093" width="2.140625" style="309" customWidth="1"/>
    <col min="14094" max="14094" width="4.140625" style="309" customWidth="1"/>
    <col min="14095" max="14095" width="4.85546875" style="309" customWidth="1"/>
    <col min="14096" max="14096" width="5.5703125" style="309" customWidth="1"/>
    <col min="14097" max="14097" width="5.28515625" style="309" customWidth="1"/>
    <col min="14098" max="14098" width="10.42578125" style="309" customWidth="1"/>
    <col min="14099" max="14099" width="11.28515625" style="309" customWidth="1"/>
    <col min="14100" max="14336" width="10" style="309"/>
    <col min="14337" max="14337" width="36.85546875" style="309" customWidth="1"/>
    <col min="14338" max="14338" width="11.5703125" style="309" customWidth="1"/>
    <col min="14339" max="14341" width="9.7109375" style="309" customWidth="1"/>
    <col min="14342" max="14342" width="4.28515625" style="309" customWidth="1"/>
    <col min="14343" max="14343" width="41.28515625" style="309" customWidth="1"/>
    <col min="14344" max="14346" width="9.7109375" style="309" customWidth="1"/>
    <col min="14347" max="14348" width="6.28515625" style="309" customWidth="1"/>
    <col min="14349" max="14349" width="2.140625" style="309" customWidth="1"/>
    <col min="14350" max="14350" width="4.140625" style="309" customWidth="1"/>
    <col min="14351" max="14351" width="4.85546875" style="309" customWidth="1"/>
    <col min="14352" max="14352" width="5.5703125" style="309" customWidth="1"/>
    <col min="14353" max="14353" width="5.28515625" style="309" customWidth="1"/>
    <col min="14354" max="14354" width="10.42578125" style="309" customWidth="1"/>
    <col min="14355" max="14355" width="11.28515625" style="309" customWidth="1"/>
    <col min="14356" max="14592" width="10" style="309"/>
    <col min="14593" max="14593" width="36.85546875" style="309" customWidth="1"/>
    <col min="14594" max="14594" width="11.5703125" style="309" customWidth="1"/>
    <col min="14595" max="14597" width="9.7109375" style="309" customWidth="1"/>
    <col min="14598" max="14598" width="4.28515625" style="309" customWidth="1"/>
    <col min="14599" max="14599" width="41.28515625" style="309" customWidth="1"/>
    <col min="14600" max="14602" width="9.7109375" style="309" customWidth="1"/>
    <col min="14603" max="14604" width="6.28515625" style="309" customWidth="1"/>
    <col min="14605" max="14605" width="2.140625" style="309" customWidth="1"/>
    <col min="14606" max="14606" width="4.140625" style="309" customWidth="1"/>
    <col min="14607" max="14607" width="4.85546875" style="309" customWidth="1"/>
    <col min="14608" max="14608" width="5.5703125" style="309" customWidth="1"/>
    <col min="14609" max="14609" width="5.28515625" style="309" customWidth="1"/>
    <col min="14610" max="14610" width="10.42578125" style="309" customWidth="1"/>
    <col min="14611" max="14611" width="11.28515625" style="309" customWidth="1"/>
    <col min="14612" max="14848" width="10" style="309"/>
    <col min="14849" max="14849" width="36.85546875" style="309" customWidth="1"/>
    <col min="14850" max="14850" width="11.5703125" style="309" customWidth="1"/>
    <col min="14851" max="14853" width="9.7109375" style="309" customWidth="1"/>
    <col min="14854" max="14854" width="4.28515625" style="309" customWidth="1"/>
    <col min="14855" max="14855" width="41.28515625" style="309" customWidth="1"/>
    <col min="14856" max="14858" width="9.7109375" style="309" customWidth="1"/>
    <col min="14859" max="14860" width="6.28515625" style="309" customWidth="1"/>
    <col min="14861" max="14861" width="2.140625" style="309" customWidth="1"/>
    <col min="14862" max="14862" width="4.140625" style="309" customWidth="1"/>
    <col min="14863" max="14863" width="4.85546875" style="309" customWidth="1"/>
    <col min="14864" max="14864" width="5.5703125" style="309" customWidth="1"/>
    <col min="14865" max="14865" width="5.28515625" style="309" customWidth="1"/>
    <col min="14866" max="14866" width="10.42578125" style="309" customWidth="1"/>
    <col min="14867" max="14867" width="11.28515625" style="309" customWidth="1"/>
    <col min="14868" max="15104" width="10" style="309"/>
    <col min="15105" max="15105" width="36.85546875" style="309" customWidth="1"/>
    <col min="15106" max="15106" width="11.5703125" style="309" customWidth="1"/>
    <col min="15107" max="15109" width="9.7109375" style="309" customWidth="1"/>
    <col min="15110" max="15110" width="4.28515625" style="309" customWidth="1"/>
    <col min="15111" max="15111" width="41.28515625" style="309" customWidth="1"/>
    <col min="15112" max="15114" width="9.7109375" style="309" customWidth="1"/>
    <col min="15115" max="15116" width="6.28515625" style="309" customWidth="1"/>
    <col min="15117" max="15117" width="2.140625" style="309" customWidth="1"/>
    <col min="15118" max="15118" width="4.140625" style="309" customWidth="1"/>
    <col min="15119" max="15119" width="4.85546875" style="309" customWidth="1"/>
    <col min="15120" max="15120" width="5.5703125" style="309" customWidth="1"/>
    <col min="15121" max="15121" width="5.28515625" style="309" customWidth="1"/>
    <col min="15122" max="15122" width="10.42578125" style="309" customWidth="1"/>
    <col min="15123" max="15123" width="11.28515625" style="309" customWidth="1"/>
    <col min="15124" max="15360" width="10" style="309"/>
    <col min="15361" max="15361" width="36.85546875" style="309" customWidth="1"/>
    <col min="15362" max="15362" width="11.5703125" style="309" customWidth="1"/>
    <col min="15363" max="15365" width="9.7109375" style="309" customWidth="1"/>
    <col min="15366" max="15366" width="4.28515625" style="309" customWidth="1"/>
    <col min="15367" max="15367" width="41.28515625" style="309" customWidth="1"/>
    <col min="15368" max="15370" width="9.7109375" style="309" customWidth="1"/>
    <col min="15371" max="15372" width="6.28515625" style="309" customWidth="1"/>
    <col min="15373" max="15373" width="2.140625" style="309" customWidth="1"/>
    <col min="15374" max="15374" width="4.140625" style="309" customWidth="1"/>
    <col min="15375" max="15375" width="4.85546875" style="309" customWidth="1"/>
    <col min="15376" max="15376" width="5.5703125" style="309" customWidth="1"/>
    <col min="15377" max="15377" width="5.28515625" style="309" customWidth="1"/>
    <col min="15378" max="15378" width="10.42578125" style="309" customWidth="1"/>
    <col min="15379" max="15379" width="11.28515625" style="309" customWidth="1"/>
    <col min="15380" max="15616" width="10" style="309"/>
    <col min="15617" max="15617" width="36.85546875" style="309" customWidth="1"/>
    <col min="15618" max="15618" width="11.5703125" style="309" customWidth="1"/>
    <col min="15619" max="15621" width="9.7109375" style="309" customWidth="1"/>
    <col min="15622" max="15622" width="4.28515625" style="309" customWidth="1"/>
    <col min="15623" max="15623" width="41.28515625" style="309" customWidth="1"/>
    <col min="15624" max="15626" width="9.7109375" style="309" customWidth="1"/>
    <col min="15627" max="15628" width="6.28515625" style="309" customWidth="1"/>
    <col min="15629" max="15629" width="2.140625" style="309" customWidth="1"/>
    <col min="15630" max="15630" width="4.140625" style="309" customWidth="1"/>
    <col min="15631" max="15631" width="4.85546875" style="309" customWidth="1"/>
    <col min="15632" max="15632" width="5.5703125" style="309" customWidth="1"/>
    <col min="15633" max="15633" width="5.28515625" style="309" customWidth="1"/>
    <col min="15634" max="15634" width="10.42578125" style="309" customWidth="1"/>
    <col min="15635" max="15635" width="11.28515625" style="309" customWidth="1"/>
    <col min="15636" max="15872" width="10" style="309"/>
    <col min="15873" max="15873" width="36.85546875" style="309" customWidth="1"/>
    <col min="15874" max="15874" width="11.5703125" style="309" customWidth="1"/>
    <col min="15875" max="15877" width="9.7109375" style="309" customWidth="1"/>
    <col min="15878" max="15878" width="4.28515625" style="309" customWidth="1"/>
    <col min="15879" max="15879" width="41.28515625" style="309" customWidth="1"/>
    <col min="15880" max="15882" width="9.7109375" style="309" customWidth="1"/>
    <col min="15883" max="15884" width="6.28515625" style="309" customWidth="1"/>
    <col min="15885" max="15885" width="2.140625" style="309" customWidth="1"/>
    <col min="15886" max="15886" width="4.140625" style="309" customWidth="1"/>
    <col min="15887" max="15887" width="4.85546875" style="309" customWidth="1"/>
    <col min="15888" max="15888" width="5.5703125" style="309" customWidth="1"/>
    <col min="15889" max="15889" width="5.28515625" style="309" customWidth="1"/>
    <col min="15890" max="15890" width="10.42578125" style="309" customWidth="1"/>
    <col min="15891" max="15891" width="11.28515625" style="309" customWidth="1"/>
    <col min="15892" max="16128" width="10" style="309"/>
    <col min="16129" max="16129" width="36.85546875" style="309" customWidth="1"/>
    <col min="16130" max="16130" width="11.5703125" style="309" customWidth="1"/>
    <col min="16131" max="16133" width="9.7109375" style="309" customWidth="1"/>
    <col min="16134" max="16134" width="4.28515625" style="309" customWidth="1"/>
    <col min="16135" max="16135" width="41.28515625" style="309" customWidth="1"/>
    <col min="16136" max="16138" width="9.7109375" style="309" customWidth="1"/>
    <col min="16139" max="16140" width="6.28515625" style="309" customWidth="1"/>
    <col min="16141" max="16141" width="2.140625" style="309" customWidth="1"/>
    <col min="16142" max="16142" width="4.140625" style="309" customWidth="1"/>
    <col min="16143" max="16143" width="4.85546875" style="309" customWidth="1"/>
    <col min="16144" max="16144" width="5.5703125" style="309" customWidth="1"/>
    <col min="16145" max="16145" width="5.28515625" style="309" customWidth="1"/>
    <col min="16146" max="16146" width="10.42578125" style="309" customWidth="1"/>
    <col min="16147" max="16147" width="11.28515625" style="309" customWidth="1"/>
    <col min="16148" max="16384" width="10" style="309"/>
  </cols>
  <sheetData>
    <row r="1" spans="1:12" s="306" customFormat="1" ht="16.149999999999999" customHeight="1">
      <c r="A1" s="1164" t="s">
        <v>342</v>
      </c>
      <c r="B1" s="1164"/>
      <c r="C1" s="1164"/>
      <c r="D1" s="1164"/>
      <c r="E1" s="1164"/>
      <c r="F1" s="1164"/>
      <c r="G1" s="1164"/>
      <c r="H1" s="1164"/>
      <c r="I1" s="1164"/>
      <c r="J1" s="1164"/>
      <c r="K1" s="845"/>
      <c r="L1" s="305"/>
    </row>
    <row r="2" spans="1:12" s="306" customFormat="1" ht="16.149999999999999" customHeight="1">
      <c r="A2" s="1165" t="s">
        <v>343</v>
      </c>
      <c r="B2" s="1165"/>
      <c r="C2" s="1165"/>
      <c r="D2" s="1165"/>
      <c r="E2" s="1165"/>
      <c r="F2" s="1165"/>
      <c r="G2" s="1165"/>
      <c r="H2" s="1165"/>
      <c r="I2" s="1165"/>
      <c r="J2" s="1165"/>
      <c r="K2" s="2"/>
      <c r="L2" s="308"/>
    </row>
    <row r="3" spans="1:12" ht="16.149999999999999" customHeight="1">
      <c r="A3" s="1166" t="s">
        <v>513</v>
      </c>
      <c r="B3" s="1166"/>
      <c r="C3" s="1166"/>
      <c r="D3" s="1166"/>
      <c r="E3" s="1166"/>
      <c r="F3" s="1166"/>
      <c r="G3" s="1166"/>
      <c r="H3" s="1166"/>
      <c r="I3" s="1166"/>
      <c r="J3" s="1166"/>
      <c r="K3" s="2"/>
      <c r="L3" s="308"/>
    </row>
    <row r="4" spans="1:12" ht="16.149999999999999" customHeight="1">
      <c r="A4" s="378" t="s">
        <v>359</v>
      </c>
      <c r="B4" s="379"/>
      <c r="C4" s="380"/>
      <c r="E4" s="381"/>
      <c r="F4" s="382"/>
      <c r="G4" s="308"/>
      <c r="H4" s="383"/>
      <c r="I4" s="384"/>
      <c r="J4" s="385"/>
      <c r="K4" s="2"/>
      <c r="L4" s="308"/>
    </row>
    <row r="5" spans="1:12" ht="54" customHeight="1">
      <c r="A5" s="1167" t="s">
        <v>360</v>
      </c>
      <c r="B5" s="1168"/>
      <c r="C5" s="1168"/>
      <c r="D5" s="1168"/>
      <c r="E5" s="1168"/>
      <c r="F5" s="1168"/>
      <c r="G5" s="1168"/>
      <c r="H5" s="1168"/>
      <c r="I5" s="1168"/>
      <c r="J5" s="1168"/>
      <c r="K5" s="2"/>
      <c r="L5" s="308"/>
    </row>
    <row r="6" spans="1:12" ht="16.149999999999999" customHeight="1">
      <c r="E6" s="313"/>
      <c r="F6" s="313"/>
      <c r="G6" s="314"/>
      <c r="H6" s="315"/>
      <c r="I6" s="316"/>
      <c r="J6" s="317"/>
      <c r="K6" s="2"/>
      <c r="L6" s="308"/>
    </row>
    <row r="7" spans="1:12" ht="37.5" customHeight="1">
      <c r="A7" s="318" t="s">
        <v>271</v>
      </c>
      <c r="B7" s="319" t="s">
        <v>272</v>
      </c>
      <c r="C7" s="320" t="s">
        <v>273</v>
      </c>
      <c r="D7" s="419" t="s">
        <v>274</v>
      </c>
      <c r="E7" s="321"/>
      <c r="F7" s="420" t="s">
        <v>275</v>
      </c>
      <c r="G7" s="421" t="s">
        <v>276</v>
      </c>
      <c r="H7" s="319" t="s">
        <v>277</v>
      </c>
      <c r="K7" s="115"/>
      <c r="L7" s="308"/>
    </row>
    <row r="8" spans="1:12" ht="15.95" customHeight="1">
      <c r="A8" s="386" t="s">
        <v>278</v>
      </c>
      <c r="B8" s="387">
        <v>30</v>
      </c>
      <c r="C8" s="388" t="s">
        <v>279</v>
      </c>
      <c r="D8" s="841">
        <v>812.29</v>
      </c>
      <c r="E8" s="323"/>
      <c r="F8" s="422">
        <v>1</v>
      </c>
      <c r="G8" s="389" t="s">
        <v>280</v>
      </c>
      <c r="H8" s="390">
        <v>1.02</v>
      </c>
      <c r="K8" s="18"/>
      <c r="L8" s="307"/>
    </row>
    <row r="9" spans="1:12" ht="15.95" customHeight="1">
      <c r="A9" s="391" t="s">
        <v>281</v>
      </c>
      <c r="B9" s="392">
        <v>40</v>
      </c>
      <c r="C9" s="393" t="s">
        <v>279</v>
      </c>
      <c r="D9" s="841">
        <v>899.34</v>
      </c>
      <c r="E9" s="323"/>
      <c r="F9" s="423">
        <v>2</v>
      </c>
      <c r="G9" s="394" t="s">
        <v>282</v>
      </c>
      <c r="H9" s="395">
        <v>6</v>
      </c>
      <c r="K9" s="18"/>
      <c r="L9" s="307"/>
    </row>
    <row r="10" spans="1:12" ht="15.95" customHeight="1">
      <c r="A10" s="391" t="s">
        <v>283</v>
      </c>
      <c r="B10" s="393">
        <v>50</v>
      </c>
      <c r="C10" s="396" t="s">
        <v>279</v>
      </c>
      <c r="D10" s="841">
        <v>916.78</v>
      </c>
      <c r="E10" s="323"/>
      <c r="F10" s="423">
        <v>3</v>
      </c>
      <c r="G10" s="394" t="s">
        <v>284</v>
      </c>
      <c r="H10" s="395">
        <v>5</v>
      </c>
      <c r="K10" s="18"/>
      <c r="L10" s="307"/>
    </row>
    <row r="11" spans="1:12" ht="15.95" customHeight="1">
      <c r="A11" s="391" t="s">
        <v>285</v>
      </c>
      <c r="B11" s="393">
        <v>60</v>
      </c>
      <c r="C11" s="396" t="s">
        <v>279</v>
      </c>
      <c r="D11" s="841">
        <v>989.3</v>
      </c>
      <c r="E11" s="323"/>
      <c r="F11" s="423">
        <v>4</v>
      </c>
      <c r="G11" s="394" t="s">
        <v>286</v>
      </c>
      <c r="H11" s="395">
        <v>1.1499999999999999</v>
      </c>
      <c r="K11" s="18"/>
      <c r="L11" s="307"/>
    </row>
    <row r="12" spans="1:12" ht="15.95" customHeight="1">
      <c r="A12" s="391" t="s">
        <v>287</v>
      </c>
      <c r="B12" s="393">
        <v>70</v>
      </c>
      <c r="C12" s="396" t="s">
        <v>279</v>
      </c>
      <c r="D12" s="841">
        <v>1116.3499999999999</v>
      </c>
      <c r="E12" s="323"/>
      <c r="F12" s="423">
        <v>5</v>
      </c>
      <c r="G12" s="394" t="s">
        <v>288</v>
      </c>
      <c r="H12" s="395">
        <v>6</v>
      </c>
      <c r="K12" s="18"/>
      <c r="L12" s="307"/>
    </row>
    <row r="13" spans="1:12" ht="15.95" customHeight="1">
      <c r="A13" s="391" t="s">
        <v>289</v>
      </c>
      <c r="B13" s="393">
        <v>80</v>
      </c>
      <c r="C13" s="396" t="s">
        <v>290</v>
      </c>
      <c r="D13" s="841">
        <v>1160.53</v>
      </c>
      <c r="E13" s="323"/>
      <c r="F13" s="423">
        <v>6</v>
      </c>
      <c r="G13" s="394" t="s">
        <v>291</v>
      </c>
      <c r="H13" s="395">
        <v>0.25</v>
      </c>
      <c r="K13" s="18"/>
      <c r="L13" s="307"/>
    </row>
    <row r="14" spans="1:12" ht="15.95" customHeight="1">
      <c r="A14" s="391" t="s">
        <v>292</v>
      </c>
      <c r="B14" s="393">
        <v>90</v>
      </c>
      <c r="C14" s="396" t="s">
        <v>290</v>
      </c>
      <c r="D14" s="841">
        <v>1249.52</v>
      </c>
      <c r="E14" s="323"/>
      <c r="F14" s="423">
        <v>7</v>
      </c>
      <c r="G14" s="394" t="s">
        <v>293</v>
      </c>
      <c r="H14" s="395">
        <v>2.5</v>
      </c>
      <c r="K14" s="18"/>
      <c r="L14" s="307"/>
    </row>
    <row r="15" spans="1:12" ht="15.95" customHeight="1">
      <c r="A15" s="391" t="s">
        <v>294</v>
      </c>
      <c r="B15" s="393">
        <v>100</v>
      </c>
      <c r="C15" s="393" t="s">
        <v>290</v>
      </c>
      <c r="D15" s="841">
        <v>1325.1</v>
      </c>
      <c r="E15" s="323"/>
      <c r="F15" s="423">
        <v>8</v>
      </c>
      <c r="G15" s="394" t="s">
        <v>295</v>
      </c>
      <c r="H15" s="395">
        <v>0.2</v>
      </c>
      <c r="K15" s="18"/>
      <c r="L15" s="307"/>
    </row>
    <row r="16" spans="1:12" ht="15.95" customHeight="1">
      <c r="A16" s="391" t="s">
        <v>296</v>
      </c>
      <c r="B16" s="393">
        <v>110</v>
      </c>
      <c r="C16" s="396" t="s">
        <v>290</v>
      </c>
      <c r="D16" s="841">
        <v>1325.09</v>
      </c>
      <c r="E16" s="323"/>
      <c r="F16" s="423">
        <v>9</v>
      </c>
      <c r="G16" s="394" t="s">
        <v>297</v>
      </c>
      <c r="H16" s="395">
        <v>0.3</v>
      </c>
      <c r="K16" s="18"/>
      <c r="L16" s="307"/>
    </row>
    <row r="17" spans="1:12" ht="15.95" customHeight="1">
      <c r="A17" s="391" t="s">
        <v>298</v>
      </c>
      <c r="B17" s="393">
        <v>120</v>
      </c>
      <c r="C17" s="396" t="s">
        <v>290</v>
      </c>
      <c r="D17" s="841">
        <v>1390.5</v>
      </c>
      <c r="E17" s="323"/>
      <c r="F17" s="423">
        <v>10</v>
      </c>
      <c r="G17" s="394" t="s">
        <v>299</v>
      </c>
      <c r="H17" s="395">
        <v>0.5</v>
      </c>
      <c r="K17" s="18"/>
      <c r="L17" s="307"/>
    </row>
    <row r="18" spans="1:12" ht="15.95" customHeight="1">
      <c r="A18" s="391" t="s">
        <v>300</v>
      </c>
      <c r="B18" s="393">
        <v>130</v>
      </c>
      <c r="C18" s="396" t="s">
        <v>290</v>
      </c>
      <c r="D18" s="841">
        <v>1445.54</v>
      </c>
      <c r="E18" s="323"/>
      <c r="F18" s="423">
        <v>11</v>
      </c>
      <c r="G18" s="394" t="s">
        <v>301</v>
      </c>
      <c r="H18" s="395">
        <v>0.5</v>
      </c>
      <c r="K18" s="18"/>
      <c r="L18" s="307"/>
    </row>
    <row r="19" spans="1:12" ht="15.95" customHeight="1">
      <c r="A19" s="391" t="s">
        <v>302</v>
      </c>
      <c r="B19" s="393">
        <v>140</v>
      </c>
      <c r="C19" s="396" t="s">
        <v>290</v>
      </c>
      <c r="D19" s="841">
        <v>1509.91</v>
      </c>
      <c r="E19" s="323"/>
      <c r="F19" s="423">
        <v>12</v>
      </c>
      <c r="G19" s="394" t="s">
        <v>303</v>
      </c>
      <c r="H19" s="395">
        <v>0.1</v>
      </c>
      <c r="K19" s="18"/>
      <c r="L19" s="307"/>
    </row>
    <row r="20" spans="1:12" ht="15.95" customHeight="1">
      <c r="A20" s="391" t="s">
        <v>304</v>
      </c>
      <c r="B20" s="393">
        <v>150</v>
      </c>
      <c r="C20" s="396" t="s">
        <v>290</v>
      </c>
      <c r="D20" s="841">
        <v>1574.29</v>
      </c>
      <c r="E20" s="323"/>
      <c r="F20" s="423">
        <v>13</v>
      </c>
      <c r="G20" s="394" t="s">
        <v>305</v>
      </c>
      <c r="H20" s="397">
        <v>0.3</v>
      </c>
      <c r="K20" s="18"/>
      <c r="L20" s="307"/>
    </row>
    <row r="21" spans="1:12" ht="15.95" customHeight="1">
      <c r="A21" s="391" t="s">
        <v>306</v>
      </c>
      <c r="B21" s="393">
        <v>160</v>
      </c>
      <c r="C21" s="393" t="s">
        <v>290</v>
      </c>
      <c r="D21" s="841">
        <v>1629.33</v>
      </c>
      <c r="E21" s="323"/>
      <c r="F21" s="423">
        <v>14</v>
      </c>
      <c r="G21" s="394" t="s">
        <v>307</v>
      </c>
      <c r="H21" s="397">
        <v>0.3</v>
      </c>
      <c r="K21" s="18"/>
      <c r="L21" s="307"/>
    </row>
    <row r="22" spans="1:12" ht="15.95" customHeight="1">
      <c r="A22" s="391" t="s">
        <v>308</v>
      </c>
      <c r="B22" s="393">
        <v>170</v>
      </c>
      <c r="C22" s="396" t="s">
        <v>290</v>
      </c>
      <c r="D22" s="841">
        <v>1693.7</v>
      </c>
      <c r="E22" s="323"/>
      <c r="F22" s="424">
        <v>15</v>
      </c>
      <c r="G22" s="425" t="s">
        <v>361</v>
      </c>
      <c r="H22" s="398">
        <v>0.3</v>
      </c>
      <c r="K22" s="18"/>
      <c r="L22" s="307"/>
    </row>
    <row r="23" spans="1:12" ht="15.95" customHeight="1">
      <c r="A23" s="391" t="s">
        <v>309</v>
      </c>
      <c r="B23" s="393">
        <v>180</v>
      </c>
      <c r="C23" s="396" t="s">
        <v>290</v>
      </c>
      <c r="D23" s="841">
        <v>1759.12</v>
      </c>
      <c r="E23" s="323"/>
      <c r="F23" s="323"/>
      <c r="G23" s="426"/>
      <c r="H23" s="324"/>
      <c r="I23" s="325"/>
      <c r="J23" s="325"/>
      <c r="K23" s="18"/>
      <c r="L23" s="307"/>
    </row>
    <row r="24" spans="1:12" ht="15.95" customHeight="1">
      <c r="A24" s="391" t="s">
        <v>310</v>
      </c>
      <c r="B24" s="393">
        <v>190</v>
      </c>
      <c r="C24" s="396" t="s">
        <v>290</v>
      </c>
      <c r="D24" s="841">
        <v>1818.31</v>
      </c>
      <c r="E24" s="323"/>
      <c r="F24" s="323"/>
      <c r="G24" s="426"/>
      <c r="H24" s="309"/>
      <c r="I24" s="309"/>
      <c r="J24" s="309"/>
      <c r="K24" s="18"/>
      <c r="L24" s="307"/>
    </row>
    <row r="25" spans="1:12" ht="15.95" customHeight="1">
      <c r="A25" s="399" t="s">
        <v>311</v>
      </c>
      <c r="B25" s="400">
        <v>200</v>
      </c>
      <c r="C25" s="401" t="s">
        <v>290</v>
      </c>
      <c r="D25" s="841">
        <v>1878.53</v>
      </c>
      <c r="E25" s="323"/>
      <c r="F25" s="323"/>
      <c r="G25" s="426"/>
      <c r="H25" s="315"/>
      <c r="I25" s="307"/>
      <c r="J25" s="317"/>
      <c r="K25" s="18"/>
      <c r="L25" s="307"/>
    </row>
    <row r="26" spans="1:12" s="327" customFormat="1" ht="15.95" customHeight="1">
      <c r="A26" s="311"/>
      <c r="B26" s="312"/>
      <c r="C26" s="312"/>
      <c r="D26" s="427"/>
      <c r="E26" s="428"/>
      <c r="F26" s="428"/>
      <c r="G26" s="428"/>
      <c r="H26" s="315"/>
      <c r="I26" s="316"/>
      <c r="J26" s="326"/>
    </row>
    <row r="27" spans="1:12" s="327" customFormat="1" ht="15.95" customHeight="1">
      <c r="A27" s="311"/>
      <c r="B27" s="312"/>
      <c r="C27" s="312"/>
      <c r="D27" s="310"/>
      <c r="E27" s="402"/>
      <c r="F27" s="402"/>
      <c r="G27" s="402"/>
      <c r="H27" s="403"/>
      <c r="I27" s="404"/>
      <c r="J27" s="326"/>
    </row>
    <row r="28" spans="1:12" s="328" customFormat="1" ht="15.95" customHeight="1">
      <c r="A28" s="1163" t="s">
        <v>362</v>
      </c>
      <c r="B28" s="1163"/>
      <c r="C28" s="1163"/>
      <c r="D28" s="1163"/>
      <c r="E28" s="1163"/>
      <c r="F28" s="1163"/>
      <c r="G28" s="1163"/>
      <c r="H28" s="1163"/>
      <c r="I28" s="1163"/>
      <c r="J28" s="1163"/>
    </row>
    <row r="29" spans="1:12" s="328" customFormat="1" ht="30.75" customHeight="1">
      <c r="A29" s="1163" t="s">
        <v>363</v>
      </c>
      <c r="B29" s="1163"/>
      <c r="C29" s="1163"/>
      <c r="D29" s="1163"/>
      <c r="E29" s="1163"/>
      <c r="F29" s="1163"/>
      <c r="G29" s="1163"/>
      <c r="H29" s="1163"/>
      <c r="I29" s="1163"/>
      <c r="J29" s="1163"/>
    </row>
    <row r="30" spans="1:12" s="328" customFormat="1" ht="15.95" customHeight="1">
      <c r="A30" s="1160" t="s">
        <v>364</v>
      </c>
      <c r="B30" s="1160"/>
      <c r="C30" s="1160"/>
      <c r="D30" s="1160"/>
      <c r="E30" s="1160"/>
      <c r="F30" s="1160"/>
      <c r="G30" s="1160"/>
      <c r="H30" s="1160"/>
      <c r="I30" s="1160"/>
      <c r="J30" s="1160"/>
    </row>
    <row r="31" spans="1:12" s="328" customFormat="1" ht="15.95" customHeight="1">
      <c r="A31" s="1160" t="s">
        <v>365</v>
      </c>
      <c r="B31" s="1160"/>
      <c r="C31" s="1160"/>
      <c r="D31" s="1160"/>
      <c r="E31" s="1160"/>
      <c r="F31" s="1160"/>
      <c r="G31" s="1160"/>
      <c r="H31" s="1160"/>
      <c r="I31" s="1160"/>
      <c r="J31" s="1160"/>
    </row>
    <row r="32" spans="1:12" s="328" customFormat="1" ht="15.95" customHeight="1">
      <c r="A32" s="1161" t="s">
        <v>312</v>
      </c>
      <c r="B32" s="1161"/>
      <c r="C32" s="1161"/>
      <c r="D32" s="1161"/>
      <c r="E32" s="1161"/>
      <c r="F32" s="1161"/>
      <c r="G32" s="1161"/>
      <c r="H32" s="1161"/>
      <c r="I32" s="1161"/>
      <c r="J32" s="1161"/>
    </row>
    <row r="33" spans="1:19" s="328" customFormat="1" ht="15.95" customHeight="1">
      <c r="A33" s="1162" t="s">
        <v>313</v>
      </c>
      <c r="B33" s="1162"/>
      <c r="C33" s="1162"/>
      <c r="D33" s="1162"/>
      <c r="E33" s="1162"/>
      <c r="F33" s="1162"/>
      <c r="G33" s="1162"/>
      <c r="H33" s="1162"/>
      <c r="I33" s="1162"/>
      <c r="J33" s="1162"/>
    </row>
    <row r="34" spans="1:19" s="329" customFormat="1" ht="14.25">
      <c r="A34" s="405"/>
      <c r="B34" s="406"/>
      <c r="C34" s="407"/>
      <c r="D34" s="408"/>
      <c r="E34" s="409"/>
      <c r="F34" s="409"/>
      <c r="G34" s="409"/>
      <c r="H34" s="5" t="s">
        <v>19</v>
      </c>
      <c r="I34" s="219"/>
      <c r="J34" s="330"/>
      <c r="K34" s="331"/>
      <c r="L34" s="331"/>
      <c r="M34" s="331"/>
      <c r="N34" s="331"/>
      <c r="O34" s="331"/>
      <c r="P34" s="331"/>
      <c r="Q34" s="331"/>
      <c r="R34" s="331"/>
      <c r="S34" s="331"/>
    </row>
    <row r="35" spans="1:19" s="329" customFormat="1" ht="15">
      <c r="A35" s="410"/>
      <c r="B35" s="411"/>
      <c r="C35" s="412"/>
      <c r="D35" s="413"/>
      <c r="E35" s="409"/>
      <c r="F35" s="409"/>
      <c r="G35" s="409"/>
      <c r="H35" s="360" t="s">
        <v>46</v>
      </c>
      <c r="I35" s="360"/>
      <c r="J35" s="330"/>
      <c r="K35" s="331"/>
      <c r="L35" s="331"/>
      <c r="M35" s="331"/>
      <c r="N35" s="331"/>
      <c r="O35" s="331"/>
      <c r="P35" s="331"/>
      <c r="Q35" s="331"/>
      <c r="R35" s="331"/>
      <c r="S35" s="331"/>
    </row>
    <row r="36" spans="1:19">
      <c r="A36" s="414"/>
      <c r="B36" s="415"/>
      <c r="C36" s="407"/>
      <c r="D36" s="408"/>
      <c r="H36" s="900" t="s">
        <v>47</v>
      </c>
      <c r="I36" s="900"/>
    </row>
    <row r="37" spans="1:19" ht="12.75" customHeight="1">
      <c r="H37" s="344" t="s">
        <v>48</v>
      </c>
      <c r="I37" s="344"/>
    </row>
    <row r="38" spans="1:19">
      <c r="H38" s="344" t="s">
        <v>49</v>
      </c>
      <c r="I38" s="344"/>
    </row>
  </sheetData>
  <mergeCells count="11">
    <mergeCell ref="A29:J29"/>
    <mergeCell ref="A1:J1"/>
    <mergeCell ref="A2:J2"/>
    <mergeCell ref="A3:J3"/>
    <mergeCell ref="A5:J5"/>
    <mergeCell ref="A28:J28"/>
    <mergeCell ref="H36:I36"/>
    <mergeCell ref="A30:J30"/>
    <mergeCell ref="A31:J31"/>
    <mergeCell ref="A32:J32"/>
    <mergeCell ref="A33:J33"/>
  </mergeCells>
  <pageMargins left="0.2" right="0.21" top="0.19" bottom="0.23" header="0.16" footer="0.19"/>
  <pageSetup scale="8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129"/>
  <sheetViews>
    <sheetView showGridLines="0" view="pageBreakPreview" zoomScale="80" zoomScaleNormal="75" zoomScaleSheetLayoutView="80" workbookViewId="0">
      <pane ySplit="8" topLeftCell="A9" activePane="bottomLeft" state="frozen"/>
      <selection activeCell="T30" sqref="T30"/>
      <selection pane="bottomLeft" activeCell="T30" sqref="T30"/>
    </sheetView>
  </sheetViews>
  <sheetFormatPr defaultRowHeight="12.75"/>
  <cols>
    <col min="1" max="1" width="7.7109375" style="125" customWidth="1"/>
    <col min="2" max="3" width="7.7109375" style="19" customWidth="1"/>
    <col min="4" max="4" width="39.7109375" style="19" customWidth="1"/>
    <col min="5" max="7" width="8.7109375" style="19" customWidth="1"/>
    <col min="8" max="10" width="10.28515625" style="19" customWidth="1"/>
    <col min="11" max="12" width="10.7109375" style="55" customWidth="1"/>
    <col min="13" max="13" width="10.7109375" style="55" hidden="1" customWidth="1"/>
    <col min="14" max="14" width="12.85546875" style="19" customWidth="1"/>
    <col min="15" max="16384" width="9.140625" style="19"/>
  </cols>
  <sheetData>
    <row r="1" spans="1:14" ht="15" customHeight="1">
      <c r="A1" s="960" t="s">
        <v>103</v>
      </c>
      <c r="B1" s="923"/>
      <c r="C1" s="923"/>
      <c r="D1" s="923"/>
      <c r="E1" s="923"/>
      <c r="F1" s="923"/>
      <c r="G1" s="923"/>
      <c r="H1" s="923"/>
      <c r="I1" s="923"/>
      <c r="J1" s="923"/>
      <c r="K1" s="923"/>
      <c r="L1" s="923"/>
      <c r="M1" s="340"/>
    </row>
    <row r="2" spans="1:14" ht="15" customHeight="1">
      <c r="A2" s="960" t="s">
        <v>0</v>
      </c>
      <c r="B2" s="923"/>
      <c r="C2" s="923"/>
      <c r="D2" s="923"/>
      <c r="E2" s="923"/>
      <c r="F2" s="923"/>
      <c r="G2" s="923"/>
      <c r="H2" s="923"/>
      <c r="I2" s="923"/>
      <c r="J2" s="923"/>
      <c r="K2" s="923"/>
      <c r="L2" s="923"/>
      <c r="M2" s="340"/>
    </row>
    <row r="3" spans="1:14" ht="15" customHeight="1">
      <c r="A3" s="961" t="str">
        <f>'GBI 1'!A3:L3</f>
        <v>Общестроительная изоляция</v>
      </c>
      <c r="B3" s="925"/>
      <c r="C3" s="925"/>
      <c r="D3" s="925"/>
      <c r="E3" s="925"/>
      <c r="F3" s="925"/>
      <c r="G3" s="925"/>
      <c r="H3" s="925"/>
      <c r="I3" s="925"/>
      <c r="J3" s="925"/>
      <c r="K3" s="925"/>
      <c r="L3" s="925"/>
      <c r="M3" s="341"/>
    </row>
    <row r="4" spans="1:14" ht="15" customHeight="1">
      <c r="A4" s="926" t="str">
        <f>'GBI 1'!A4:L4</f>
        <v xml:space="preserve"> от 3 августа 2015</v>
      </c>
      <c r="B4" s="923"/>
      <c r="C4" s="923"/>
      <c r="D4" s="923"/>
      <c r="E4" s="923"/>
      <c r="F4" s="923"/>
      <c r="G4" s="923"/>
      <c r="H4" s="923"/>
      <c r="I4" s="923"/>
      <c r="J4" s="923"/>
      <c r="K4" s="923"/>
      <c r="L4" s="923"/>
      <c r="M4" s="340"/>
    </row>
    <row r="5" spans="1:14" ht="15" customHeight="1">
      <c r="A5" s="113"/>
      <c r="B5" s="114"/>
      <c r="C5" s="114"/>
      <c r="D5" s="114"/>
      <c r="E5" s="114"/>
      <c r="F5" s="114"/>
      <c r="G5" s="114"/>
      <c r="H5" s="114"/>
      <c r="I5" s="114"/>
      <c r="J5" s="114"/>
      <c r="K5" s="114"/>
      <c r="L5" s="114"/>
      <c r="M5" s="340"/>
    </row>
    <row r="6" spans="1:14" s="2" customFormat="1" ht="15" customHeight="1">
      <c r="A6" s="39"/>
      <c r="B6" s="22"/>
      <c r="C6" s="22"/>
      <c r="D6" s="22"/>
      <c r="E6" s="22"/>
      <c r="F6" s="22"/>
      <c r="G6" s="22"/>
      <c r="H6" s="22"/>
      <c r="I6" s="22"/>
      <c r="J6" s="22"/>
      <c r="K6" s="178" t="s">
        <v>81</v>
      </c>
      <c r="L6" s="179">
        <v>0</v>
      </c>
      <c r="M6" s="185"/>
    </row>
    <row r="7" spans="1:14" s="116" customFormat="1" ht="14.25" customHeight="1">
      <c r="A7" s="974" t="s">
        <v>2</v>
      </c>
      <c r="B7" s="904"/>
      <c r="C7" s="905"/>
      <c r="D7" s="976"/>
      <c r="E7" s="897" t="s">
        <v>4</v>
      </c>
      <c r="F7" s="898"/>
      <c r="G7" s="899"/>
      <c r="H7" s="972" t="s">
        <v>5</v>
      </c>
      <c r="I7" s="972" t="s">
        <v>6</v>
      </c>
      <c r="J7" s="972" t="s">
        <v>7</v>
      </c>
      <c r="K7" s="962" t="s">
        <v>55</v>
      </c>
      <c r="L7" s="963"/>
      <c r="M7" s="180"/>
    </row>
    <row r="8" spans="1:14" s="116" customFormat="1" ht="16.5" customHeight="1">
      <c r="A8" s="975"/>
      <c r="B8" s="901"/>
      <c r="C8" s="902"/>
      <c r="D8" s="977"/>
      <c r="E8" s="117" t="s">
        <v>8</v>
      </c>
      <c r="F8" s="118" t="s">
        <v>9</v>
      </c>
      <c r="G8" s="119" t="s">
        <v>10</v>
      </c>
      <c r="H8" s="973"/>
      <c r="I8" s="973"/>
      <c r="J8" s="973"/>
      <c r="K8" s="120" t="s">
        <v>11</v>
      </c>
      <c r="L8" s="121" t="s">
        <v>12</v>
      </c>
      <c r="M8" s="121" t="s">
        <v>82</v>
      </c>
    </row>
    <row r="9" spans="1:14" s="116" customFormat="1" ht="15.95" customHeight="1">
      <c r="A9" s="897" t="s">
        <v>54</v>
      </c>
      <c r="B9" s="898"/>
      <c r="C9" s="898"/>
      <c r="D9" s="898"/>
      <c r="E9" s="904"/>
      <c r="F9" s="904"/>
      <c r="G9" s="904"/>
      <c r="H9" s="904"/>
      <c r="I9" s="904"/>
      <c r="J9" s="904"/>
      <c r="K9" s="904"/>
      <c r="L9" s="905"/>
      <c r="M9" s="343"/>
    </row>
    <row r="10" spans="1:14" ht="14.1" customHeight="1">
      <c r="A10" s="944" t="s">
        <v>24</v>
      </c>
      <c r="B10" s="945"/>
      <c r="C10" s="946"/>
      <c r="D10" s="920" t="s">
        <v>56</v>
      </c>
      <c r="E10" s="56">
        <v>1000</v>
      </c>
      <c r="F10" s="57">
        <v>600</v>
      </c>
      <c r="G10" s="58">
        <v>80</v>
      </c>
      <c r="H10" s="100">
        <v>7</v>
      </c>
      <c r="I10" s="60">
        <f>E10*F10*H10/1000000</f>
        <v>4.2</v>
      </c>
      <c r="J10" s="60">
        <f>E10*F10*G10*H10/1000000000</f>
        <v>0.33600000000000002</v>
      </c>
      <c r="K10" s="53">
        <f>L10*J10/I10</f>
        <v>333.16800000000001</v>
      </c>
      <c r="L10" s="53">
        <f>M10*(100%-$L$6)</f>
        <v>4164.6000000000004</v>
      </c>
      <c r="M10" s="53">
        <v>4164.6000000000004</v>
      </c>
      <c r="N10" s="18"/>
    </row>
    <row r="11" spans="1:14" ht="14.1" customHeight="1">
      <c r="A11" s="947"/>
      <c r="B11" s="948"/>
      <c r="C11" s="949"/>
      <c r="D11" s="887"/>
      <c r="E11" s="54">
        <v>1000</v>
      </c>
      <c r="F11" s="13">
        <v>600</v>
      </c>
      <c r="G11" s="14">
        <v>90</v>
      </c>
      <c r="H11" s="101">
        <v>6</v>
      </c>
      <c r="I11" s="61">
        <f t="shared" ref="I11:I52" si="0">E11*F11*H11/1000000</f>
        <v>3.6</v>
      </c>
      <c r="J11" s="61">
        <f t="shared" ref="J11:J52" si="1">E11*F11*G11*H11/1000000000</f>
        <v>0.32400000000000001</v>
      </c>
      <c r="K11" s="11">
        <f t="shared" ref="K11:K27" si="2">L11*J11/I11</f>
        <v>349.34399999999999</v>
      </c>
      <c r="L11" s="11">
        <f t="shared" ref="L11:L118" si="3">M11*(100%-$L$6)</f>
        <v>3881.6</v>
      </c>
      <c r="M11" s="11">
        <v>3881.6</v>
      </c>
      <c r="N11" s="18"/>
    </row>
    <row r="12" spans="1:14" ht="14.1" customHeight="1">
      <c r="A12" s="947"/>
      <c r="B12" s="948"/>
      <c r="C12" s="949"/>
      <c r="D12" s="887"/>
      <c r="E12" s="54">
        <v>1000</v>
      </c>
      <c r="F12" s="13">
        <v>600</v>
      </c>
      <c r="G12" s="14">
        <v>100</v>
      </c>
      <c r="H12" s="101">
        <v>6</v>
      </c>
      <c r="I12" s="61">
        <f t="shared" si="0"/>
        <v>3.6</v>
      </c>
      <c r="J12" s="61">
        <f t="shared" si="1"/>
        <v>0.36</v>
      </c>
      <c r="K12" s="11">
        <f t="shared" si="2"/>
        <v>359.45999999999992</v>
      </c>
      <c r="L12" s="11">
        <f t="shared" si="3"/>
        <v>3594.6</v>
      </c>
      <c r="M12" s="11">
        <v>3594.6</v>
      </c>
      <c r="N12" s="18"/>
    </row>
    <row r="13" spans="1:14" ht="14.1" customHeight="1">
      <c r="A13" s="947"/>
      <c r="B13" s="948"/>
      <c r="C13" s="949"/>
      <c r="D13" s="887"/>
      <c r="E13" s="54">
        <v>1000</v>
      </c>
      <c r="F13" s="13">
        <v>600</v>
      </c>
      <c r="G13" s="102">
        <v>110</v>
      </c>
      <c r="H13" s="101">
        <v>5</v>
      </c>
      <c r="I13" s="61">
        <f t="shared" si="0"/>
        <v>3</v>
      </c>
      <c r="J13" s="61">
        <f t="shared" si="1"/>
        <v>0.33</v>
      </c>
      <c r="K13" s="11">
        <f t="shared" si="2"/>
        <v>383.416</v>
      </c>
      <c r="L13" s="11">
        <f t="shared" si="3"/>
        <v>3485.6</v>
      </c>
      <c r="M13" s="11">
        <v>3485.6</v>
      </c>
      <c r="N13" s="18"/>
    </row>
    <row r="14" spans="1:14" ht="14.1" customHeight="1">
      <c r="A14" s="947"/>
      <c r="B14" s="948"/>
      <c r="C14" s="949"/>
      <c r="D14" s="887"/>
      <c r="E14" s="54">
        <v>1000</v>
      </c>
      <c r="F14" s="13">
        <v>600</v>
      </c>
      <c r="G14" s="102">
        <v>120</v>
      </c>
      <c r="H14" s="101">
        <v>5</v>
      </c>
      <c r="I14" s="61">
        <f t="shared" si="0"/>
        <v>3</v>
      </c>
      <c r="J14" s="61">
        <f t="shared" si="1"/>
        <v>0.36</v>
      </c>
      <c r="K14" s="11">
        <f t="shared" si="2"/>
        <v>406.92</v>
      </c>
      <c r="L14" s="11">
        <f t="shared" si="3"/>
        <v>3391</v>
      </c>
      <c r="M14" s="11">
        <v>3391</v>
      </c>
      <c r="N14" s="18"/>
    </row>
    <row r="15" spans="1:14" ht="14.1" customHeight="1">
      <c r="A15" s="947"/>
      <c r="B15" s="948"/>
      <c r="C15" s="949"/>
      <c r="D15" s="887"/>
      <c r="E15" s="54">
        <v>1000</v>
      </c>
      <c r="F15" s="13">
        <v>600</v>
      </c>
      <c r="G15" s="102">
        <v>130</v>
      </c>
      <c r="H15" s="101">
        <v>4</v>
      </c>
      <c r="I15" s="61">
        <f t="shared" si="0"/>
        <v>2.4</v>
      </c>
      <c r="J15" s="61">
        <f t="shared" si="1"/>
        <v>0.312</v>
      </c>
      <c r="K15" s="11">
        <f t="shared" si="2"/>
        <v>431.02800000000002</v>
      </c>
      <c r="L15" s="11">
        <f t="shared" si="3"/>
        <v>3315.6</v>
      </c>
      <c r="M15" s="11">
        <v>3315.6</v>
      </c>
      <c r="N15" s="18"/>
    </row>
    <row r="16" spans="1:14" ht="14.1" customHeight="1">
      <c r="A16" s="947"/>
      <c r="B16" s="948"/>
      <c r="C16" s="949"/>
      <c r="D16" s="887"/>
      <c r="E16" s="54">
        <v>1000</v>
      </c>
      <c r="F16" s="13">
        <v>600</v>
      </c>
      <c r="G16" s="102">
        <v>140</v>
      </c>
      <c r="H16" s="101">
        <v>4</v>
      </c>
      <c r="I16" s="61">
        <f t="shared" si="0"/>
        <v>2.4</v>
      </c>
      <c r="J16" s="61">
        <f t="shared" si="1"/>
        <v>0.33600000000000002</v>
      </c>
      <c r="K16" s="11">
        <f t="shared" si="2"/>
        <v>454.35600000000005</v>
      </c>
      <c r="L16" s="11">
        <f t="shared" si="3"/>
        <v>3245.4</v>
      </c>
      <c r="M16" s="11">
        <v>3245.4</v>
      </c>
      <c r="N16" s="18"/>
    </row>
    <row r="17" spans="1:14" ht="14.1" customHeight="1">
      <c r="A17" s="947"/>
      <c r="B17" s="948"/>
      <c r="C17" s="949"/>
      <c r="D17" s="887"/>
      <c r="E17" s="54">
        <v>1000</v>
      </c>
      <c r="F17" s="13">
        <v>600</v>
      </c>
      <c r="G17" s="14">
        <v>150</v>
      </c>
      <c r="H17" s="101">
        <v>4</v>
      </c>
      <c r="I17" s="61">
        <f t="shared" si="0"/>
        <v>2.4</v>
      </c>
      <c r="J17" s="61">
        <f t="shared" si="1"/>
        <v>0.36</v>
      </c>
      <c r="K17" s="11">
        <f t="shared" si="2"/>
        <v>479.02499999999998</v>
      </c>
      <c r="L17" s="11">
        <f t="shared" si="3"/>
        <v>3193.5</v>
      </c>
      <c r="M17" s="11">
        <v>3193.5</v>
      </c>
      <c r="N17" s="18"/>
    </row>
    <row r="18" spans="1:14" ht="14.1" customHeight="1">
      <c r="A18" s="947"/>
      <c r="B18" s="948"/>
      <c r="C18" s="949"/>
      <c r="D18" s="108" t="s">
        <v>57</v>
      </c>
      <c r="E18" s="54">
        <v>1000</v>
      </c>
      <c r="F18" s="13">
        <v>600</v>
      </c>
      <c r="G18" s="14">
        <v>160</v>
      </c>
      <c r="H18" s="101">
        <v>3</v>
      </c>
      <c r="I18" s="61">
        <f t="shared" si="0"/>
        <v>1.8</v>
      </c>
      <c r="J18" s="61">
        <f t="shared" si="1"/>
        <v>0.28799999999999998</v>
      </c>
      <c r="K18" s="11">
        <f t="shared" si="2"/>
        <v>503.45599999999996</v>
      </c>
      <c r="L18" s="11">
        <f t="shared" si="3"/>
        <v>3146.6</v>
      </c>
      <c r="M18" s="11">
        <v>3146.6</v>
      </c>
      <c r="N18" s="18"/>
    </row>
    <row r="19" spans="1:14" ht="14.1" customHeight="1">
      <c r="A19" s="947"/>
      <c r="B19" s="948"/>
      <c r="C19" s="949"/>
      <c r="D19" s="108"/>
      <c r="E19" s="54">
        <v>1000</v>
      </c>
      <c r="F19" s="13">
        <v>600</v>
      </c>
      <c r="G19" s="14">
        <v>170</v>
      </c>
      <c r="H19" s="101">
        <v>3</v>
      </c>
      <c r="I19" s="61">
        <f t="shared" si="0"/>
        <v>1.8</v>
      </c>
      <c r="J19" s="61">
        <f t="shared" si="1"/>
        <v>0.30599999999999999</v>
      </c>
      <c r="K19" s="11">
        <f t="shared" si="2"/>
        <v>528.69999999999993</v>
      </c>
      <c r="L19" s="11">
        <f t="shared" si="3"/>
        <v>3110</v>
      </c>
      <c r="M19" s="11">
        <v>3110</v>
      </c>
      <c r="N19" s="18"/>
    </row>
    <row r="20" spans="1:14" ht="14.1" customHeight="1">
      <c r="A20" s="947"/>
      <c r="B20" s="948"/>
      <c r="C20" s="949"/>
      <c r="D20" s="887" t="s">
        <v>70</v>
      </c>
      <c r="E20" s="54">
        <v>1000</v>
      </c>
      <c r="F20" s="13">
        <v>600</v>
      </c>
      <c r="G20" s="102">
        <v>180</v>
      </c>
      <c r="H20" s="101">
        <v>3</v>
      </c>
      <c r="I20" s="61">
        <f t="shared" si="0"/>
        <v>1.8</v>
      </c>
      <c r="J20" s="61">
        <f t="shared" si="1"/>
        <v>0.32400000000000001</v>
      </c>
      <c r="K20" s="11">
        <f t="shared" si="2"/>
        <v>553.19400000000007</v>
      </c>
      <c r="L20" s="11">
        <f t="shared" si="3"/>
        <v>3073.3</v>
      </c>
      <c r="M20" s="11">
        <v>3073.3</v>
      </c>
      <c r="N20" s="18"/>
    </row>
    <row r="21" spans="1:14" ht="14.1" customHeight="1">
      <c r="A21" s="947"/>
      <c r="B21" s="948"/>
      <c r="C21" s="949"/>
      <c r="D21" s="887"/>
      <c r="E21" s="54">
        <v>1000</v>
      </c>
      <c r="F21" s="13">
        <v>600</v>
      </c>
      <c r="G21" s="14">
        <v>190</v>
      </c>
      <c r="H21" s="101">
        <v>3</v>
      </c>
      <c r="I21" s="61">
        <f t="shared" si="0"/>
        <v>1.8</v>
      </c>
      <c r="J21" s="61">
        <f t="shared" si="1"/>
        <v>0.34200000000000003</v>
      </c>
      <c r="K21" s="11">
        <f t="shared" si="2"/>
        <v>578.72100000000012</v>
      </c>
      <c r="L21" s="11">
        <f t="shared" si="3"/>
        <v>3045.9</v>
      </c>
      <c r="M21" s="11">
        <v>3045.9</v>
      </c>
      <c r="N21" s="18"/>
    </row>
    <row r="22" spans="1:14" ht="14.1" customHeight="1">
      <c r="A22" s="947"/>
      <c r="B22" s="948"/>
      <c r="C22" s="949"/>
      <c r="D22" s="887"/>
      <c r="E22" s="54">
        <v>1000</v>
      </c>
      <c r="F22" s="13">
        <v>600</v>
      </c>
      <c r="G22" s="14">
        <v>200</v>
      </c>
      <c r="H22" s="101">
        <v>3</v>
      </c>
      <c r="I22" s="61">
        <f t="shared" si="0"/>
        <v>1.8</v>
      </c>
      <c r="J22" s="61">
        <f t="shared" si="1"/>
        <v>0.36</v>
      </c>
      <c r="K22" s="11">
        <f t="shared" si="2"/>
        <v>603.06000000000006</v>
      </c>
      <c r="L22" s="11">
        <f t="shared" si="3"/>
        <v>3015.3</v>
      </c>
      <c r="M22" s="11">
        <v>3015.3</v>
      </c>
      <c r="N22" s="18"/>
    </row>
    <row r="23" spans="1:14" ht="14.1" customHeight="1">
      <c r="A23" s="947"/>
      <c r="B23" s="948"/>
      <c r="C23" s="949"/>
      <c r="D23" s="887"/>
      <c r="E23" s="54">
        <v>1000</v>
      </c>
      <c r="F23" s="13">
        <v>600</v>
      </c>
      <c r="G23" s="14">
        <v>210</v>
      </c>
      <c r="H23" s="101">
        <v>3</v>
      </c>
      <c r="I23" s="61">
        <f t="shared" si="0"/>
        <v>1.8</v>
      </c>
      <c r="J23" s="61">
        <f t="shared" si="1"/>
        <v>0.378</v>
      </c>
      <c r="K23" s="11">
        <f t="shared" si="2"/>
        <v>633.21299999999997</v>
      </c>
      <c r="L23" s="11">
        <f t="shared" si="3"/>
        <v>3015.3</v>
      </c>
      <c r="M23" s="11">
        <v>3015.3</v>
      </c>
      <c r="N23" s="18"/>
    </row>
    <row r="24" spans="1:14" ht="14.1" customHeight="1">
      <c r="A24" s="947"/>
      <c r="B24" s="948"/>
      <c r="C24" s="949"/>
      <c r="D24" s="887"/>
      <c r="E24" s="54">
        <v>1000</v>
      </c>
      <c r="F24" s="13">
        <v>600</v>
      </c>
      <c r="G24" s="14">
        <v>220</v>
      </c>
      <c r="H24" s="101">
        <v>2</v>
      </c>
      <c r="I24" s="61">
        <f t="shared" si="0"/>
        <v>1.2</v>
      </c>
      <c r="J24" s="61">
        <f t="shared" si="1"/>
        <v>0.26400000000000001</v>
      </c>
      <c r="K24" s="11">
        <f t="shared" si="2"/>
        <v>663.3660000000001</v>
      </c>
      <c r="L24" s="11">
        <f t="shared" si="3"/>
        <v>3015.3</v>
      </c>
      <c r="M24" s="11">
        <v>3015.3</v>
      </c>
      <c r="N24" s="18"/>
    </row>
    <row r="25" spans="1:14" ht="14.1" customHeight="1">
      <c r="A25" s="947"/>
      <c r="B25" s="948"/>
      <c r="C25" s="949"/>
      <c r="D25" s="887"/>
      <c r="E25" s="54">
        <v>1000</v>
      </c>
      <c r="F25" s="13">
        <v>600</v>
      </c>
      <c r="G25" s="14">
        <v>230</v>
      </c>
      <c r="H25" s="101">
        <v>2</v>
      </c>
      <c r="I25" s="61">
        <f t="shared" si="0"/>
        <v>1.2</v>
      </c>
      <c r="J25" s="61">
        <f t="shared" si="1"/>
        <v>0.27600000000000002</v>
      </c>
      <c r="K25" s="11">
        <f t="shared" si="2"/>
        <v>693.51900000000012</v>
      </c>
      <c r="L25" s="11">
        <f t="shared" si="3"/>
        <v>3015.3</v>
      </c>
      <c r="M25" s="11">
        <v>3015.3</v>
      </c>
      <c r="N25" s="18"/>
    </row>
    <row r="26" spans="1:14" ht="14.1" customHeight="1">
      <c r="A26" s="947"/>
      <c r="B26" s="948"/>
      <c r="C26" s="949"/>
      <c r="E26" s="54">
        <v>1000</v>
      </c>
      <c r="F26" s="13">
        <v>600</v>
      </c>
      <c r="G26" s="14">
        <v>240</v>
      </c>
      <c r="H26" s="101">
        <v>2</v>
      </c>
      <c r="I26" s="61">
        <f t="shared" si="0"/>
        <v>1.2</v>
      </c>
      <c r="J26" s="61">
        <f t="shared" si="1"/>
        <v>0.28799999999999998</v>
      </c>
      <c r="K26" s="11">
        <f t="shared" si="2"/>
        <v>723.67200000000003</v>
      </c>
      <c r="L26" s="11">
        <f t="shared" si="3"/>
        <v>3015.3</v>
      </c>
      <c r="M26" s="11">
        <v>3015.3</v>
      </c>
      <c r="N26" s="18"/>
    </row>
    <row r="27" spans="1:14" ht="14.1" customHeight="1">
      <c r="A27" s="950"/>
      <c r="B27" s="951"/>
      <c r="C27" s="952"/>
      <c r="D27" s="25"/>
      <c r="E27" s="82">
        <v>1000</v>
      </c>
      <c r="F27" s="83">
        <v>600</v>
      </c>
      <c r="G27" s="70">
        <v>250</v>
      </c>
      <c r="H27" s="771">
        <v>2</v>
      </c>
      <c r="I27" s="86">
        <f t="shared" si="0"/>
        <v>1.2</v>
      </c>
      <c r="J27" s="86">
        <f t="shared" si="1"/>
        <v>0.3</v>
      </c>
      <c r="K27" s="74">
        <f t="shared" si="2"/>
        <v>753.82500000000005</v>
      </c>
      <c r="L27" s="74">
        <f t="shared" si="3"/>
        <v>3015.3</v>
      </c>
      <c r="M27" s="11">
        <v>3015.3</v>
      </c>
      <c r="N27" s="18"/>
    </row>
    <row r="28" spans="1:14" ht="14.1" customHeight="1">
      <c r="A28" s="953" t="s">
        <v>494</v>
      </c>
      <c r="B28" s="954"/>
      <c r="C28" s="955"/>
      <c r="D28" s="930" t="s">
        <v>56</v>
      </c>
      <c r="E28" s="804">
        <v>1000</v>
      </c>
      <c r="F28" s="805">
        <v>600</v>
      </c>
      <c r="G28" s="806">
        <v>100</v>
      </c>
      <c r="H28" s="807">
        <v>6</v>
      </c>
      <c r="I28" s="808">
        <f t="shared" ref="I28:I38" si="4">E28*F28*H28/1000000</f>
        <v>3.6</v>
      </c>
      <c r="J28" s="808">
        <f t="shared" ref="J28:J38" si="5">E28*F28*G28*H28/1000000000</f>
        <v>0.36</v>
      </c>
      <c r="K28" s="809">
        <f t="shared" ref="K28:K38" si="6">L28*J28/I28</f>
        <v>323.51</v>
      </c>
      <c r="L28" s="809">
        <f t="shared" ref="L28:L38" si="7">M28*(100%-$L$6)</f>
        <v>3235.1</v>
      </c>
      <c r="M28" s="11">
        <v>3235.1</v>
      </c>
      <c r="N28" s="18"/>
    </row>
    <row r="29" spans="1:14" ht="14.1" customHeight="1">
      <c r="A29" s="953"/>
      <c r="B29" s="954"/>
      <c r="C29" s="955"/>
      <c r="D29" s="931"/>
      <c r="E29" s="810">
        <v>1000</v>
      </c>
      <c r="F29" s="811">
        <v>600</v>
      </c>
      <c r="G29" s="812">
        <v>110</v>
      </c>
      <c r="H29" s="813">
        <v>5</v>
      </c>
      <c r="I29" s="814">
        <f t="shared" si="4"/>
        <v>3</v>
      </c>
      <c r="J29" s="814">
        <f t="shared" si="5"/>
        <v>0.33</v>
      </c>
      <c r="K29" s="815">
        <f t="shared" si="6"/>
        <v>345.08099999999996</v>
      </c>
      <c r="L29" s="815">
        <f t="shared" si="7"/>
        <v>3137.1</v>
      </c>
      <c r="M29" s="11">
        <v>3137.1</v>
      </c>
      <c r="N29" s="18"/>
    </row>
    <row r="30" spans="1:14" ht="14.1" customHeight="1">
      <c r="A30" s="953"/>
      <c r="B30" s="954"/>
      <c r="C30" s="955"/>
      <c r="D30" s="931"/>
      <c r="E30" s="810">
        <v>1000</v>
      </c>
      <c r="F30" s="811">
        <v>600</v>
      </c>
      <c r="G30" s="812">
        <v>120</v>
      </c>
      <c r="H30" s="813">
        <v>5</v>
      </c>
      <c r="I30" s="814">
        <f t="shared" si="4"/>
        <v>3</v>
      </c>
      <c r="J30" s="814">
        <f t="shared" si="5"/>
        <v>0.36</v>
      </c>
      <c r="K30" s="815">
        <f t="shared" si="6"/>
        <v>366.22800000000001</v>
      </c>
      <c r="L30" s="815">
        <f t="shared" si="7"/>
        <v>3051.9</v>
      </c>
      <c r="M30" s="11">
        <v>3051.9</v>
      </c>
      <c r="N30" s="18"/>
    </row>
    <row r="31" spans="1:14" ht="14.1" customHeight="1">
      <c r="A31" s="953"/>
      <c r="B31" s="954"/>
      <c r="C31" s="955"/>
      <c r="D31" s="931"/>
      <c r="E31" s="810">
        <v>1000</v>
      </c>
      <c r="F31" s="811">
        <v>600</v>
      </c>
      <c r="G31" s="812">
        <v>130</v>
      </c>
      <c r="H31" s="813">
        <v>4</v>
      </c>
      <c r="I31" s="814">
        <f t="shared" si="4"/>
        <v>2.4</v>
      </c>
      <c r="J31" s="814">
        <f t="shared" si="5"/>
        <v>0.312</v>
      </c>
      <c r="K31" s="815">
        <f t="shared" si="6"/>
        <v>387.93299999999999</v>
      </c>
      <c r="L31" s="815">
        <f t="shared" si="7"/>
        <v>2984.1</v>
      </c>
      <c r="M31" s="11">
        <v>2984.1</v>
      </c>
      <c r="N31" s="18"/>
    </row>
    <row r="32" spans="1:14" ht="14.1" customHeight="1">
      <c r="A32" s="953"/>
      <c r="B32" s="954"/>
      <c r="C32" s="955"/>
      <c r="D32" s="931"/>
      <c r="E32" s="810">
        <v>1000</v>
      </c>
      <c r="F32" s="811">
        <v>600</v>
      </c>
      <c r="G32" s="812">
        <v>140</v>
      </c>
      <c r="H32" s="813">
        <v>4</v>
      </c>
      <c r="I32" s="814">
        <f t="shared" si="4"/>
        <v>2.4</v>
      </c>
      <c r="J32" s="814">
        <f t="shared" si="5"/>
        <v>0.33600000000000002</v>
      </c>
      <c r="K32" s="815">
        <f t="shared" si="6"/>
        <v>408.92600000000004</v>
      </c>
      <c r="L32" s="815">
        <f t="shared" si="7"/>
        <v>2920.9</v>
      </c>
      <c r="M32" s="11">
        <v>2920.9</v>
      </c>
      <c r="N32" s="18"/>
    </row>
    <row r="33" spans="1:14" ht="14.1" customHeight="1">
      <c r="A33" s="953"/>
      <c r="B33" s="954"/>
      <c r="C33" s="955"/>
      <c r="D33" s="931"/>
      <c r="E33" s="810">
        <v>1000</v>
      </c>
      <c r="F33" s="811">
        <v>600</v>
      </c>
      <c r="G33" s="816">
        <v>150</v>
      </c>
      <c r="H33" s="813">
        <v>4</v>
      </c>
      <c r="I33" s="814">
        <f t="shared" si="4"/>
        <v>2.4</v>
      </c>
      <c r="J33" s="814">
        <f t="shared" si="5"/>
        <v>0.36</v>
      </c>
      <c r="K33" s="815">
        <f t="shared" si="6"/>
        <v>431.11500000000001</v>
      </c>
      <c r="L33" s="815">
        <f t="shared" si="7"/>
        <v>2874.1</v>
      </c>
      <c r="M33" s="11">
        <v>2874.1</v>
      </c>
      <c r="N33" s="18"/>
    </row>
    <row r="34" spans="1:14" ht="14.1" customHeight="1">
      <c r="A34" s="953"/>
      <c r="B34" s="954"/>
      <c r="C34" s="955"/>
      <c r="D34" s="931"/>
      <c r="E34" s="810">
        <v>1000</v>
      </c>
      <c r="F34" s="811">
        <v>600</v>
      </c>
      <c r="G34" s="816">
        <v>160</v>
      </c>
      <c r="H34" s="813">
        <v>3</v>
      </c>
      <c r="I34" s="814">
        <f t="shared" si="4"/>
        <v>1.8</v>
      </c>
      <c r="J34" s="814">
        <f t="shared" si="5"/>
        <v>0.28799999999999998</v>
      </c>
      <c r="K34" s="815">
        <f t="shared" si="6"/>
        <v>453.12</v>
      </c>
      <c r="L34" s="815">
        <f t="shared" si="7"/>
        <v>2832</v>
      </c>
      <c r="M34" s="11">
        <v>2832</v>
      </c>
      <c r="N34" s="18"/>
    </row>
    <row r="35" spans="1:14" ht="14.1" customHeight="1">
      <c r="A35" s="953"/>
      <c r="B35" s="954"/>
      <c r="C35" s="955"/>
      <c r="D35" s="817" t="s">
        <v>495</v>
      </c>
      <c r="E35" s="810">
        <v>1000</v>
      </c>
      <c r="F35" s="811">
        <v>600</v>
      </c>
      <c r="G35" s="816">
        <v>170</v>
      </c>
      <c r="H35" s="813">
        <v>3</v>
      </c>
      <c r="I35" s="814">
        <f t="shared" si="4"/>
        <v>1.8</v>
      </c>
      <c r="J35" s="814">
        <f t="shared" si="5"/>
        <v>0.30599999999999999</v>
      </c>
      <c r="K35" s="815">
        <f t="shared" si="6"/>
        <v>475.83</v>
      </c>
      <c r="L35" s="815">
        <f t="shared" si="7"/>
        <v>2799</v>
      </c>
      <c r="M35" s="11">
        <v>2799</v>
      </c>
      <c r="N35" s="18"/>
    </row>
    <row r="36" spans="1:14" ht="14.1" customHeight="1">
      <c r="A36" s="953"/>
      <c r="B36" s="954"/>
      <c r="C36" s="955"/>
      <c r="D36" s="818"/>
      <c r="E36" s="810">
        <v>1000</v>
      </c>
      <c r="F36" s="811">
        <v>600</v>
      </c>
      <c r="G36" s="812">
        <v>180</v>
      </c>
      <c r="H36" s="813">
        <v>3</v>
      </c>
      <c r="I36" s="814">
        <f t="shared" si="4"/>
        <v>1.8</v>
      </c>
      <c r="J36" s="814">
        <f t="shared" si="5"/>
        <v>0.32400000000000001</v>
      </c>
      <c r="K36" s="815">
        <f t="shared" si="6"/>
        <v>497.88000000000005</v>
      </c>
      <c r="L36" s="815">
        <f t="shared" si="7"/>
        <v>2766</v>
      </c>
      <c r="M36" s="11">
        <v>2766</v>
      </c>
      <c r="N36" s="18"/>
    </row>
    <row r="37" spans="1:14" ht="14.1" customHeight="1">
      <c r="A37" s="953"/>
      <c r="B37" s="954"/>
      <c r="C37" s="955"/>
      <c r="D37" s="931" t="s">
        <v>70</v>
      </c>
      <c r="E37" s="810">
        <v>1000</v>
      </c>
      <c r="F37" s="811">
        <v>600</v>
      </c>
      <c r="G37" s="816">
        <v>190</v>
      </c>
      <c r="H37" s="813">
        <v>3</v>
      </c>
      <c r="I37" s="814">
        <f t="shared" si="4"/>
        <v>1.8</v>
      </c>
      <c r="J37" s="814">
        <f t="shared" si="5"/>
        <v>0.34200000000000003</v>
      </c>
      <c r="K37" s="815">
        <f t="shared" si="6"/>
        <v>520.84699999999998</v>
      </c>
      <c r="L37" s="815">
        <f t="shared" si="7"/>
        <v>2741.3</v>
      </c>
      <c r="M37" s="11">
        <v>2741.3</v>
      </c>
      <c r="N37" s="18"/>
    </row>
    <row r="38" spans="1:14" ht="14.1" customHeight="1">
      <c r="A38" s="956"/>
      <c r="B38" s="957"/>
      <c r="C38" s="958"/>
      <c r="D38" s="932"/>
      <c r="E38" s="810">
        <v>1000</v>
      </c>
      <c r="F38" s="811">
        <v>600</v>
      </c>
      <c r="G38" s="816">
        <v>200</v>
      </c>
      <c r="H38" s="813">
        <v>3</v>
      </c>
      <c r="I38" s="814">
        <f t="shared" si="4"/>
        <v>1.8</v>
      </c>
      <c r="J38" s="814">
        <f t="shared" si="5"/>
        <v>0.36</v>
      </c>
      <c r="K38" s="815">
        <f t="shared" si="6"/>
        <v>542.76</v>
      </c>
      <c r="L38" s="815">
        <f t="shared" si="7"/>
        <v>2713.8</v>
      </c>
      <c r="M38" s="11">
        <v>2713.8</v>
      </c>
      <c r="N38" s="18"/>
    </row>
    <row r="39" spans="1:14" ht="14.1" customHeight="1">
      <c r="A39" s="888" t="s">
        <v>14</v>
      </c>
      <c r="B39" s="889"/>
      <c r="C39" s="890"/>
      <c r="D39" s="920" t="s">
        <v>58</v>
      </c>
      <c r="E39" s="56">
        <v>1000</v>
      </c>
      <c r="F39" s="57">
        <v>600</v>
      </c>
      <c r="G39" s="88">
        <v>30</v>
      </c>
      <c r="H39" s="59">
        <v>8</v>
      </c>
      <c r="I39" s="60">
        <f t="shared" si="0"/>
        <v>4.8</v>
      </c>
      <c r="J39" s="60">
        <f t="shared" si="1"/>
        <v>0.14399999999999999</v>
      </c>
      <c r="K39" s="53">
        <f t="shared" ref="K39:K55" si="8">L39/1000*G39</f>
        <v>134.529</v>
      </c>
      <c r="L39" s="53">
        <f>M39*(100%-$L$6)</f>
        <v>4484.3</v>
      </c>
      <c r="M39" s="53">
        <v>4484.3</v>
      </c>
      <c r="N39" s="18"/>
    </row>
    <row r="40" spans="1:14" ht="14.1" customHeight="1">
      <c r="A40" s="891"/>
      <c r="B40" s="892"/>
      <c r="C40" s="893"/>
      <c r="D40" s="887"/>
      <c r="E40" s="62">
        <v>1000</v>
      </c>
      <c r="F40" s="63">
        <v>600</v>
      </c>
      <c r="G40" s="64">
        <v>40</v>
      </c>
      <c r="H40" s="65">
        <v>8</v>
      </c>
      <c r="I40" s="66">
        <f t="shared" si="0"/>
        <v>4.8</v>
      </c>
      <c r="J40" s="66">
        <f t="shared" si="1"/>
        <v>0.192</v>
      </c>
      <c r="K40" s="89">
        <f t="shared" si="8"/>
        <v>170.82</v>
      </c>
      <c r="L40" s="89">
        <f t="shared" si="3"/>
        <v>4270.5</v>
      </c>
      <c r="M40" s="89">
        <v>4270.5</v>
      </c>
      <c r="N40" s="18"/>
    </row>
    <row r="41" spans="1:14" ht="14.1" customHeight="1">
      <c r="A41" s="891"/>
      <c r="B41" s="892"/>
      <c r="C41" s="893"/>
      <c r="D41" s="887"/>
      <c r="E41" s="62">
        <v>1000</v>
      </c>
      <c r="F41" s="63">
        <v>600</v>
      </c>
      <c r="G41" s="64">
        <v>50</v>
      </c>
      <c r="H41" s="65">
        <v>6</v>
      </c>
      <c r="I41" s="66">
        <f t="shared" si="0"/>
        <v>3.6</v>
      </c>
      <c r="J41" s="66">
        <f t="shared" si="1"/>
        <v>0.18</v>
      </c>
      <c r="K41" s="89">
        <f t="shared" si="8"/>
        <v>213.52500000000001</v>
      </c>
      <c r="L41" s="89">
        <f t="shared" si="3"/>
        <v>4270.5</v>
      </c>
      <c r="M41" s="89">
        <v>4270.5</v>
      </c>
      <c r="N41" s="18"/>
    </row>
    <row r="42" spans="1:14" ht="14.1" customHeight="1">
      <c r="A42" s="891"/>
      <c r="B42" s="892"/>
      <c r="C42" s="893"/>
      <c r="D42" s="887"/>
      <c r="E42" s="62">
        <v>1000</v>
      </c>
      <c r="F42" s="63">
        <v>600</v>
      </c>
      <c r="G42" s="64">
        <v>60</v>
      </c>
      <c r="H42" s="65">
        <v>6</v>
      </c>
      <c r="I42" s="66">
        <f t="shared" si="0"/>
        <v>3.6</v>
      </c>
      <c r="J42" s="66">
        <f t="shared" si="1"/>
        <v>0.216</v>
      </c>
      <c r="K42" s="103">
        <f t="shared" si="8"/>
        <v>256.23</v>
      </c>
      <c r="L42" s="89">
        <f t="shared" si="3"/>
        <v>4270.5</v>
      </c>
      <c r="M42" s="89">
        <v>4270.5</v>
      </c>
      <c r="N42" s="18"/>
    </row>
    <row r="43" spans="1:14" ht="14.1" customHeight="1">
      <c r="A43" s="891"/>
      <c r="B43" s="892"/>
      <c r="C43" s="893"/>
      <c r="D43" s="108"/>
      <c r="E43" s="62">
        <v>1000</v>
      </c>
      <c r="F43" s="63">
        <v>600</v>
      </c>
      <c r="G43" s="64">
        <v>70</v>
      </c>
      <c r="H43" s="65">
        <v>4</v>
      </c>
      <c r="I43" s="66">
        <f t="shared" si="0"/>
        <v>2.4</v>
      </c>
      <c r="J43" s="66">
        <f t="shared" si="1"/>
        <v>0.16800000000000001</v>
      </c>
      <c r="K43" s="103">
        <f t="shared" si="8"/>
        <v>298.935</v>
      </c>
      <c r="L43" s="89">
        <f t="shared" si="3"/>
        <v>4270.5</v>
      </c>
      <c r="M43" s="89">
        <v>4270.5</v>
      </c>
      <c r="N43" s="18"/>
    </row>
    <row r="44" spans="1:14" ht="14.1" customHeight="1">
      <c r="A44" s="891"/>
      <c r="B44" s="892"/>
      <c r="C44" s="893"/>
      <c r="D44" s="887" t="s">
        <v>105</v>
      </c>
      <c r="E44" s="62">
        <v>1000</v>
      </c>
      <c r="F44" s="63">
        <v>600</v>
      </c>
      <c r="G44" s="64">
        <v>80</v>
      </c>
      <c r="H44" s="65">
        <v>4</v>
      </c>
      <c r="I44" s="66">
        <f t="shared" si="0"/>
        <v>2.4</v>
      </c>
      <c r="J44" s="66">
        <f t="shared" si="1"/>
        <v>0.192</v>
      </c>
      <c r="K44" s="103">
        <f t="shared" si="8"/>
        <v>341.64</v>
      </c>
      <c r="L44" s="89">
        <f t="shared" si="3"/>
        <v>4270.5</v>
      </c>
      <c r="M44" s="89">
        <v>4270.5</v>
      </c>
      <c r="N44" s="18"/>
    </row>
    <row r="45" spans="1:14" ht="14.1" customHeight="1">
      <c r="A45" s="891"/>
      <c r="B45" s="892"/>
      <c r="C45" s="893"/>
      <c r="D45" s="887"/>
      <c r="E45" s="62">
        <v>1000</v>
      </c>
      <c r="F45" s="63">
        <v>600</v>
      </c>
      <c r="G45" s="64">
        <v>90</v>
      </c>
      <c r="H45" s="65">
        <v>4</v>
      </c>
      <c r="I45" s="66">
        <f t="shared" si="0"/>
        <v>2.4</v>
      </c>
      <c r="J45" s="66">
        <f t="shared" si="1"/>
        <v>0.216</v>
      </c>
      <c r="K45" s="103">
        <f t="shared" si="8"/>
        <v>384.34500000000003</v>
      </c>
      <c r="L45" s="89">
        <f t="shared" si="3"/>
        <v>4270.5</v>
      </c>
      <c r="M45" s="89">
        <v>4270.5</v>
      </c>
      <c r="N45" s="18"/>
    </row>
    <row r="46" spans="1:14" ht="14.1" customHeight="1">
      <c r="A46" s="891"/>
      <c r="B46" s="892"/>
      <c r="C46" s="893"/>
      <c r="D46" s="210"/>
      <c r="E46" s="62">
        <v>1000</v>
      </c>
      <c r="F46" s="63">
        <v>600</v>
      </c>
      <c r="G46" s="64">
        <v>100</v>
      </c>
      <c r="H46" s="65">
        <v>3</v>
      </c>
      <c r="I46" s="66">
        <f t="shared" si="0"/>
        <v>1.8</v>
      </c>
      <c r="J46" s="66">
        <f t="shared" si="1"/>
        <v>0.18</v>
      </c>
      <c r="K46" s="67">
        <f t="shared" si="8"/>
        <v>427.05</v>
      </c>
      <c r="L46" s="11">
        <f t="shared" si="3"/>
        <v>4270.5</v>
      </c>
      <c r="M46" s="11">
        <v>4270.5</v>
      </c>
      <c r="N46" s="18"/>
    </row>
    <row r="47" spans="1:14" ht="14.1" customHeight="1">
      <c r="A47" s="891"/>
      <c r="B47" s="892"/>
      <c r="C47" s="893"/>
      <c r="D47" s="887" t="s">
        <v>65</v>
      </c>
      <c r="E47" s="62">
        <v>1000</v>
      </c>
      <c r="F47" s="63">
        <v>600</v>
      </c>
      <c r="G47" s="64">
        <v>110</v>
      </c>
      <c r="H47" s="65">
        <v>3</v>
      </c>
      <c r="I47" s="66">
        <f t="shared" si="0"/>
        <v>1.8</v>
      </c>
      <c r="J47" s="66">
        <f t="shared" si="1"/>
        <v>0.19800000000000001</v>
      </c>
      <c r="K47" s="67">
        <f t="shared" si="8"/>
        <v>469.755</v>
      </c>
      <c r="L47" s="11">
        <f t="shared" si="3"/>
        <v>4270.5</v>
      </c>
      <c r="M47" s="11">
        <v>4270.5</v>
      </c>
      <c r="N47" s="18"/>
    </row>
    <row r="48" spans="1:14" ht="14.1" customHeight="1">
      <c r="A48" s="891"/>
      <c r="B48" s="892"/>
      <c r="C48" s="893"/>
      <c r="D48" s="887"/>
      <c r="E48" s="62">
        <v>1000</v>
      </c>
      <c r="F48" s="63">
        <v>600</v>
      </c>
      <c r="G48" s="64">
        <v>120</v>
      </c>
      <c r="H48" s="65">
        <v>3</v>
      </c>
      <c r="I48" s="66">
        <f t="shared" si="0"/>
        <v>1.8</v>
      </c>
      <c r="J48" s="66">
        <f t="shared" si="1"/>
        <v>0.216</v>
      </c>
      <c r="K48" s="67">
        <f t="shared" si="8"/>
        <v>512.46</v>
      </c>
      <c r="L48" s="11">
        <f t="shared" si="3"/>
        <v>4270.5</v>
      </c>
      <c r="M48" s="11">
        <v>4270.5</v>
      </c>
      <c r="N48" s="18"/>
    </row>
    <row r="49" spans="1:14" ht="14.1" customHeight="1">
      <c r="A49" s="891"/>
      <c r="B49" s="892"/>
      <c r="C49" s="893"/>
      <c r="D49" s="887"/>
      <c r="E49" s="62">
        <v>1000</v>
      </c>
      <c r="F49" s="63">
        <v>600</v>
      </c>
      <c r="G49" s="64">
        <v>130</v>
      </c>
      <c r="H49" s="65">
        <v>2</v>
      </c>
      <c r="I49" s="66">
        <f t="shared" si="0"/>
        <v>1.2</v>
      </c>
      <c r="J49" s="66">
        <f t="shared" si="1"/>
        <v>0.156</v>
      </c>
      <c r="K49" s="67">
        <f t="shared" si="8"/>
        <v>555.16500000000008</v>
      </c>
      <c r="L49" s="11">
        <f t="shared" si="3"/>
        <v>4270.5</v>
      </c>
      <c r="M49" s="11">
        <v>4270.5</v>
      </c>
      <c r="N49" s="18"/>
    </row>
    <row r="50" spans="1:14" ht="14.1" customHeight="1">
      <c r="A50" s="891"/>
      <c r="B50" s="892"/>
      <c r="C50" s="893"/>
      <c r="D50" s="887"/>
      <c r="E50" s="62">
        <v>1000</v>
      </c>
      <c r="F50" s="63">
        <v>600</v>
      </c>
      <c r="G50" s="64">
        <v>140</v>
      </c>
      <c r="H50" s="65">
        <v>2</v>
      </c>
      <c r="I50" s="66">
        <f t="shared" si="0"/>
        <v>1.2</v>
      </c>
      <c r="J50" s="66">
        <f t="shared" si="1"/>
        <v>0.16800000000000001</v>
      </c>
      <c r="K50" s="67">
        <f t="shared" si="8"/>
        <v>597.87</v>
      </c>
      <c r="L50" s="11">
        <f t="shared" si="3"/>
        <v>4270.5</v>
      </c>
      <c r="M50" s="11">
        <v>4270.5</v>
      </c>
      <c r="N50" s="18"/>
    </row>
    <row r="51" spans="1:14" ht="14.1" customHeight="1">
      <c r="A51" s="891"/>
      <c r="B51" s="892"/>
      <c r="C51" s="893"/>
      <c r="D51" s="887"/>
      <c r="E51" s="54">
        <v>1000</v>
      </c>
      <c r="F51" s="13">
        <v>600</v>
      </c>
      <c r="G51" s="64">
        <v>150</v>
      </c>
      <c r="H51" s="15">
        <v>2</v>
      </c>
      <c r="I51" s="61">
        <f t="shared" si="0"/>
        <v>1.2</v>
      </c>
      <c r="J51" s="61">
        <f t="shared" si="1"/>
        <v>0.18</v>
      </c>
      <c r="K51" s="11">
        <f t="shared" si="8"/>
        <v>640.57500000000005</v>
      </c>
      <c r="L51" s="11">
        <f t="shared" si="3"/>
        <v>4270.5</v>
      </c>
      <c r="M51" s="11">
        <v>4270.5</v>
      </c>
      <c r="N51" s="18"/>
    </row>
    <row r="52" spans="1:14" ht="14.1" customHeight="1">
      <c r="A52" s="891"/>
      <c r="B52" s="892"/>
      <c r="C52" s="893"/>
      <c r="D52" s="108"/>
      <c r="E52" s="76">
        <v>1000</v>
      </c>
      <c r="F52" s="77">
        <v>600</v>
      </c>
      <c r="G52" s="64">
        <v>160</v>
      </c>
      <c r="H52" s="79">
        <v>2</v>
      </c>
      <c r="I52" s="80">
        <f t="shared" si="0"/>
        <v>1.2</v>
      </c>
      <c r="J52" s="80">
        <f t="shared" si="1"/>
        <v>0.192</v>
      </c>
      <c r="K52" s="104">
        <f t="shared" si="8"/>
        <v>683.28</v>
      </c>
      <c r="L52" s="104">
        <f t="shared" si="3"/>
        <v>4270.5</v>
      </c>
      <c r="M52" s="104">
        <v>4270.5</v>
      </c>
      <c r="N52" s="18"/>
    </row>
    <row r="53" spans="1:14" ht="14.1" customHeight="1">
      <c r="A53" s="891"/>
      <c r="B53" s="892"/>
      <c r="C53" s="893"/>
      <c r="D53" s="108"/>
      <c r="E53" s="76">
        <v>1000</v>
      </c>
      <c r="F53" s="77">
        <v>600</v>
      </c>
      <c r="G53" s="64">
        <v>170</v>
      </c>
      <c r="H53" s="79">
        <v>2</v>
      </c>
      <c r="I53" s="80">
        <f t="shared" ref="I53:I89" si="9">E53*F53*H53/1000000</f>
        <v>1.2</v>
      </c>
      <c r="J53" s="80">
        <f t="shared" ref="J53:J89" si="10">E53*F53*G53*H53/1000000000</f>
        <v>0.20399999999999999</v>
      </c>
      <c r="K53" s="104">
        <f t="shared" si="8"/>
        <v>725.98500000000001</v>
      </c>
      <c r="L53" s="104">
        <f t="shared" si="3"/>
        <v>4270.5</v>
      </c>
      <c r="M53" s="104">
        <v>4270.5</v>
      </c>
      <c r="N53" s="18"/>
    </row>
    <row r="54" spans="1:14" ht="14.1" customHeight="1">
      <c r="A54" s="891"/>
      <c r="B54" s="892"/>
      <c r="C54" s="893"/>
      <c r="D54" s="108"/>
      <c r="E54" s="76">
        <v>1000</v>
      </c>
      <c r="F54" s="77">
        <v>600</v>
      </c>
      <c r="G54" s="64">
        <v>180</v>
      </c>
      <c r="H54" s="79">
        <v>2</v>
      </c>
      <c r="I54" s="80">
        <f t="shared" si="9"/>
        <v>1.2</v>
      </c>
      <c r="J54" s="80">
        <f t="shared" si="10"/>
        <v>0.216</v>
      </c>
      <c r="K54" s="104">
        <f t="shared" si="8"/>
        <v>768.69</v>
      </c>
      <c r="L54" s="104">
        <f t="shared" si="3"/>
        <v>4270.5</v>
      </c>
      <c r="M54" s="104">
        <v>4270.5</v>
      </c>
      <c r="N54" s="18"/>
    </row>
    <row r="55" spans="1:14" ht="14.1" customHeight="1">
      <c r="A55" s="891"/>
      <c r="B55" s="892"/>
      <c r="C55" s="893"/>
      <c r="D55" s="108"/>
      <c r="E55" s="76">
        <v>1000</v>
      </c>
      <c r="F55" s="77">
        <v>600</v>
      </c>
      <c r="G55" s="64">
        <v>190</v>
      </c>
      <c r="H55" s="79">
        <v>2</v>
      </c>
      <c r="I55" s="80">
        <f t="shared" si="9"/>
        <v>1.2</v>
      </c>
      <c r="J55" s="80">
        <f t="shared" si="10"/>
        <v>0.22800000000000001</v>
      </c>
      <c r="K55" s="104">
        <f t="shared" si="8"/>
        <v>811.39499999999998</v>
      </c>
      <c r="L55" s="104">
        <f t="shared" si="3"/>
        <v>4270.5</v>
      </c>
      <c r="M55" s="104">
        <v>4270.5</v>
      </c>
      <c r="N55" s="18"/>
    </row>
    <row r="56" spans="1:14" ht="14.1" customHeight="1">
      <c r="A56" s="894"/>
      <c r="B56" s="895"/>
      <c r="C56" s="896"/>
      <c r="D56" s="24"/>
      <c r="E56" s="82">
        <v>1000</v>
      </c>
      <c r="F56" s="83">
        <v>600</v>
      </c>
      <c r="G56" s="70">
        <v>200</v>
      </c>
      <c r="H56" s="85">
        <v>2</v>
      </c>
      <c r="I56" s="86">
        <f t="shared" si="9"/>
        <v>1.2</v>
      </c>
      <c r="J56" s="86">
        <f t="shared" si="10"/>
        <v>0.24</v>
      </c>
      <c r="K56" s="74">
        <f>L56/1000*G56</f>
        <v>854.1</v>
      </c>
      <c r="L56" s="74">
        <f t="shared" si="3"/>
        <v>4270.5</v>
      </c>
      <c r="M56" s="74">
        <v>4270.5</v>
      </c>
      <c r="N56" s="18"/>
    </row>
    <row r="57" spans="1:14" ht="14.1" customHeight="1">
      <c r="A57" s="888" t="s">
        <v>52</v>
      </c>
      <c r="B57" s="964"/>
      <c r="C57" s="965"/>
      <c r="D57" s="920" t="s">
        <v>76</v>
      </c>
      <c r="E57" s="56">
        <v>1000</v>
      </c>
      <c r="F57" s="57">
        <v>600</v>
      </c>
      <c r="G57" s="58">
        <v>50</v>
      </c>
      <c r="H57" s="59">
        <v>10</v>
      </c>
      <c r="I57" s="60">
        <f t="shared" si="9"/>
        <v>6</v>
      </c>
      <c r="J57" s="60">
        <f t="shared" si="10"/>
        <v>0.3</v>
      </c>
      <c r="K57" s="53">
        <f t="shared" ref="K57:K72" si="11">L57*J57/I57</f>
        <v>124.755</v>
      </c>
      <c r="L57" s="53">
        <f t="shared" si="3"/>
        <v>2495.1</v>
      </c>
      <c r="M57" s="53">
        <v>2495.1</v>
      </c>
      <c r="N57" s="18"/>
    </row>
    <row r="58" spans="1:14" ht="14.1" customHeight="1">
      <c r="A58" s="891"/>
      <c r="B58" s="966"/>
      <c r="C58" s="967"/>
      <c r="D58" s="887"/>
      <c r="E58" s="62">
        <v>1000</v>
      </c>
      <c r="F58" s="63">
        <v>600</v>
      </c>
      <c r="G58" s="64">
        <v>60</v>
      </c>
      <c r="H58" s="79">
        <v>8</v>
      </c>
      <c r="I58" s="66">
        <f t="shared" si="9"/>
        <v>4.8</v>
      </c>
      <c r="J58" s="66">
        <f t="shared" si="10"/>
        <v>0.28799999999999998</v>
      </c>
      <c r="K58" s="67">
        <f t="shared" si="11"/>
        <v>149.70599999999999</v>
      </c>
      <c r="L58" s="11">
        <f t="shared" si="3"/>
        <v>2495.1</v>
      </c>
      <c r="M58" s="11">
        <v>2495.1</v>
      </c>
      <c r="N58" s="18"/>
    </row>
    <row r="59" spans="1:14" ht="14.1" customHeight="1">
      <c r="A59" s="968"/>
      <c r="B59" s="966"/>
      <c r="C59" s="967"/>
      <c r="D59" s="887"/>
      <c r="E59" s="54">
        <v>1000</v>
      </c>
      <c r="F59" s="13">
        <v>600</v>
      </c>
      <c r="G59" s="64">
        <v>70</v>
      </c>
      <c r="H59" s="15">
        <v>8</v>
      </c>
      <c r="I59" s="61">
        <f t="shared" si="9"/>
        <v>4.8</v>
      </c>
      <c r="J59" s="61">
        <f t="shared" si="10"/>
        <v>0.33600000000000002</v>
      </c>
      <c r="K59" s="11">
        <f t="shared" si="11"/>
        <v>174.65700000000001</v>
      </c>
      <c r="L59" s="11">
        <f t="shared" si="3"/>
        <v>2495.1</v>
      </c>
      <c r="M59" s="11">
        <v>2495.1</v>
      </c>
      <c r="N59" s="18"/>
    </row>
    <row r="60" spans="1:14" ht="14.1" customHeight="1">
      <c r="A60" s="968"/>
      <c r="B60" s="966"/>
      <c r="C60" s="967"/>
      <c r="D60" s="171"/>
      <c r="E60" s="62">
        <v>1000</v>
      </c>
      <c r="F60" s="63">
        <v>600</v>
      </c>
      <c r="G60" s="64">
        <v>80</v>
      </c>
      <c r="H60" s="65">
        <v>6</v>
      </c>
      <c r="I60" s="66">
        <f t="shared" si="9"/>
        <v>3.6</v>
      </c>
      <c r="J60" s="66">
        <f t="shared" si="10"/>
        <v>0.28799999999999998</v>
      </c>
      <c r="K60" s="67">
        <f t="shared" si="11"/>
        <v>199.60799999999995</v>
      </c>
      <c r="L60" s="11">
        <f t="shared" si="3"/>
        <v>2495.1</v>
      </c>
      <c r="M60" s="11">
        <v>2495.1</v>
      </c>
      <c r="N60" s="18"/>
    </row>
    <row r="61" spans="1:14" ht="14.1" customHeight="1">
      <c r="A61" s="968"/>
      <c r="B61" s="966"/>
      <c r="C61" s="967"/>
      <c r="D61" s="171" t="s">
        <v>62</v>
      </c>
      <c r="E61" s="54">
        <v>1000</v>
      </c>
      <c r="F61" s="13">
        <v>600</v>
      </c>
      <c r="G61" s="64">
        <v>90</v>
      </c>
      <c r="H61" s="15">
        <v>6</v>
      </c>
      <c r="I61" s="61">
        <f t="shared" si="9"/>
        <v>3.6</v>
      </c>
      <c r="J61" s="61">
        <f t="shared" si="10"/>
        <v>0.32400000000000001</v>
      </c>
      <c r="K61" s="11">
        <f t="shared" si="11"/>
        <v>224.559</v>
      </c>
      <c r="L61" s="11">
        <f t="shared" si="3"/>
        <v>2495.1</v>
      </c>
      <c r="M61" s="11">
        <v>2495.1</v>
      </c>
      <c r="N61" s="18"/>
    </row>
    <row r="62" spans="1:14" ht="14.1" customHeight="1">
      <c r="A62" s="968"/>
      <c r="B62" s="966"/>
      <c r="C62" s="967"/>
      <c r="D62" s="129"/>
      <c r="E62" s="62">
        <v>1000</v>
      </c>
      <c r="F62" s="63">
        <v>600</v>
      </c>
      <c r="G62" s="64">
        <v>100</v>
      </c>
      <c r="H62" s="65">
        <v>5</v>
      </c>
      <c r="I62" s="66">
        <f t="shared" si="9"/>
        <v>3</v>
      </c>
      <c r="J62" s="66">
        <f t="shared" si="10"/>
        <v>0.3</v>
      </c>
      <c r="K62" s="67">
        <f t="shared" si="11"/>
        <v>249.51</v>
      </c>
      <c r="L62" s="11">
        <f t="shared" si="3"/>
        <v>2495.1</v>
      </c>
      <c r="M62" s="11">
        <v>2495.1</v>
      </c>
      <c r="N62" s="18"/>
    </row>
    <row r="63" spans="1:14" ht="14.1" customHeight="1">
      <c r="A63" s="968"/>
      <c r="B63" s="966"/>
      <c r="C63" s="967"/>
      <c r="D63" s="129"/>
      <c r="E63" s="54">
        <v>1000</v>
      </c>
      <c r="F63" s="13">
        <v>600</v>
      </c>
      <c r="G63" s="64">
        <v>110</v>
      </c>
      <c r="H63" s="15">
        <v>5</v>
      </c>
      <c r="I63" s="61">
        <f t="shared" si="9"/>
        <v>3</v>
      </c>
      <c r="J63" s="61">
        <f t="shared" si="10"/>
        <v>0.33</v>
      </c>
      <c r="K63" s="11">
        <f t="shared" si="11"/>
        <v>274.46100000000001</v>
      </c>
      <c r="L63" s="11">
        <f t="shared" si="3"/>
        <v>2495.1</v>
      </c>
      <c r="M63" s="11">
        <v>2495.1</v>
      </c>
      <c r="N63" s="18"/>
    </row>
    <row r="64" spans="1:14" ht="14.1" customHeight="1">
      <c r="A64" s="968"/>
      <c r="B64" s="966"/>
      <c r="C64" s="967"/>
      <c r="D64" s="129"/>
      <c r="E64" s="62">
        <v>1000</v>
      </c>
      <c r="F64" s="63">
        <v>600</v>
      </c>
      <c r="G64" s="64">
        <v>120</v>
      </c>
      <c r="H64" s="79">
        <v>4</v>
      </c>
      <c r="I64" s="66">
        <f t="shared" si="9"/>
        <v>2.4</v>
      </c>
      <c r="J64" s="66">
        <f t="shared" si="10"/>
        <v>0.28799999999999998</v>
      </c>
      <c r="K64" s="67">
        <f t="shared" si="11"/>
        <v>299.41199999999998</v>
      </c>
      <c r="L64" s="11">
        <f t="shared" si="3"/>
        <v>2495.1</v>
      </c>
      <c r="M64" s="11">
        <v>2495.1</v>
      </c>
      <c r="N64" s="18"/>
    </row>
    <row r="65" spans="1:33" ht="14.1" customHeight="1">
      <c r="A65" s="968"/>
      <c r="B65" s="966"/>
      <c r="C65" s="967"/>
      <c r="D65" s="129"/>
      <c r="E65" s="54">
        <v>1000</v>
      </c>
      <c r="F65" s="13">
        <v>600</v>
      </c>
      <c r="G65" s="64">
        <v>130</v>
      </c>
      <c r="H65" s="15">
        <v>4</v>
      </c>
      <c r="I65" s="61">
        <f t="shared" si="9"/>
        <v>2.4</v>
      </c>
      <c r="J65" s="61">
        <f t="shared" si="10"/>
        <v>0.312</v>
      </c>
      <c r="K65" s="11">
        <f t="shared" si="11"/>
        <v>324.363</v>
      </c>
      <c r="L65" s="11">
        <f t="shared" si="3"/>
        <v>2495.1</v>
      </c>
      <c r="M65" s="11">
        <v>2495.1</v>
      </c>
      <c r="N65" s="18"/>
    </row>
    <row r="66" spans="1:33" ht="14.1" customHeight="1">
      <c r="A66" s="968"/>
      <c r="B66" s="966"/>
      <c r="C66" s="967"/>
      <c r="D66" s="129"/>
      <c r="E66" s="62">
        <v>1000</v>
      </c>
      <c r="F66" s="63">
        <v>600</v>
      </c>
      <c r="G66" s="64">
        <v>140</v>
      </c>
      <c r="H66" s="65">
        <v>3</v>
      </c>
      <c r="I66" s="66">
        <f t="shared" si="9"/>
        <v>1.8</v>
      </c>
      <c r="J66" s="66">
        <f t="shared" si="10"/>
        <v>0.252</v>
      </c>
      <c r="K66" s="67">
        <f t="shared" si="11"/>
        <v>349.31399999999996</v>
      </c>
      <c r="L66" s="11">
        <f t="shared" si="3"/>
        <v>2495.1</v>
      </c>
      <c r="M66" s="11">
        <v>2495.1</v>
      </c>
      <c r="N66" s="18"/>
    </row>
    <row r="67" spans="1:33" ht="14.1" customHeight="1">
      <c r="A67" s="968"/>
      <c r="B67" s="966"/>
      <c r="C67" s="967"/>
      <c r="D67" s="129"/>
      <c r="E67" s="54">
        <v>1000</v>
      </c>
      <c r="F67" s="13">
        <v>600</v>
      </c>
      <c r="G67" s="64">
        <v>150</v>
      </c>
      <c r="H67" s="15">
        <v>3</v>
      </c>
      <c r="I67" s="61">
        <f t="shared" si="9"/>
        <v>1.8</v>
      </c>
      <c r="J67" s="61">
        <f t="shared" si="10"/>
        <v>0.27</v>
      </c>
      <c r="K67" s="11">
        <f t="shared" si="11"/>
        <v>374.26499999999999</v>
      </c>
      <c r="L67" s="11">
        <f t="shared" si="3"/>
        <v>2495.1</v>
      </c>
      <c r="M67" s="11">
        <v>2495.1</v>
      </c>
      <c r="N67" s="18"/>
    </row>
    <row r="68" spans="1:33" ht="14.1" customHeight="1">
      <c r="A68" s="968"/>
      <c r="B68" s="966"/>
      <c r="C68" s="967"/>
      <c r="D68" s="129"/>
      <c r="E68" s="62">
        <v>1000</v>
      </c>
      <c r="F68" s="63">
        <v>600</v>
      </c>
      <c r="G68" s="64">
        <v>160</v>
      </c>
      <c r="H68" s="65">
        <v>3</v>
      </c>
      <c r="I68" s="66">
        <f t="shared" si="9"/>
        <v>1.8</v>
      </c>
      <c r="J68" s="66">
        <f t="shared" si="10"/>
        <v>0.28799999999999998</v>
      </c>
      <c r="K68" s="67">
        <f t="shared" si="11"/>
        <v>399.21599999999989</v>
      </c>
      <c r="L68" s="11">
        <f t="shared" si="3"/>
        <v>2495.1</v>
      </c>
      <c r="M68" s="11">
        <v>2495.1</v>
      </c>
      <c r="N68" s="18"/>
    </row>
    <row r="69" spans="1:33" ht="14.1" customHeight="1">
      <c r="A69" s="968"/>
      <c r="B69" s="966"/>
      <c r="C69" s="967"/>
      <c r="D69" s="129"/>
      <c r="E69" s="54">
        <v>1000</v>
      </c>
      <c r="F69" s="13">
        <v>600</v>
      </c>
      <c r="G69" s="64">
        <v>170</v>
      </c>
      <c r="H69" s="15">
        <v>3</v>
      </c>
      <c r="I69" s="61">
        <f t="shared" si="9"/>
        <v>1.8</v>
      </c>
      <c r="J69" s="61">
        <f t="shared" si="10"/>
        <v>0.30599999999999999</v>
      </c>
      <c r="K69" s="11">
        <f t="shared" si="11"/>
        <v>424.16699999999997</v>
      </c>
      <c r="L69" s="11">
        <f t="shared" si="3"/>
        <v>2495.1</v>
      </c>
      <c r="M69" s="11">
        <v>2495.1</v>
      </c>
      <c r="N69" s="18"/>
    </row>
    <row r="70" spans="1:33" ht="14.1" customHeight="1">
      <c r="A70" s="968"/>
      <c r="B70" s="966"/>
      <c r="C70" s="967"/>
      <c r="D70" s="129"/>
      <c r="E70" s="62">
        <v>1000</v>
      </c>
      <c r="F70" s="63">
        <v>600</v>
      </c>
      <c r="G70" s="64">
        <v>180</v>
      </c>
      <c r="H70" s="65">
        <v>3</v>
      </c>
      <c r="I70" s="66">
        <f t="shared" si="9"/>
        <v>1.8</v>
      </c>
      <c r="J70" s="66">
        <f t="shared" si="10"/>
        <v>0.32400000000000001</v>
      </c>
      <c r="K70" s="67">
        <f t="shared" si="11"/>
        <v>449.11799999999999</v>
      </c>
      <c r="L70" s="11">
        <f t="shared" si="3"/>
        <v>2495.1</v>
      </c>
      <c r="M70" s="11">
        <v>2495.1</v>
      </c>
      <c r="N70" s="18"/>
      <c r="P70" s="727"/>
      <c r="Q70" s="727"/>
      <c r="R70" s="727"/>
      <c r="S70" s="727"/>
      <c r="T70" s="727"/>
      <c r="U70" s="727"/>
      <c r="V70" s="727"/>
      <c r="W70" s="727"/>
      <c r="X70" s="727"/>
      <c r="Y70" s="727"/>
      <c r="Z70" s="727"/>
      <c r="AA70" s="727"/>
      <c r="AB70" s="727"/>
      <c r="AC70" s="727"/>
      <c r="AD70" s="727"/>
      <c r="AE70" s="727"/>
    </row>
    <row r="71" spans="1:33" ht="14.1" customHeight="1">
      <c r="A71" s="968"/>
      <c r="B71" s="966"/>
      <c r="C71" s="967"/>
      <c r="D71" s="129"/>
      <c r="E71" s="54">
        <v>1000</v>
      </c>
      <c r="F71" s="13">
        <v>600</v>
      </c>
      <c r="G71" s="64">
        <v>190</v>
      </c>
      <c r="H71" s="15">
        <v>3</v>
      </c>
      <c r="I71" s="61">
        <f t="shared" si="9"/>
        <v>1.8</v>
      </c>
      <c r="J71" s="61">
        <f t="shared" si="10"/>
        <v>0.34200000000000003</v>
      </c>
      <c r="K71" s="11">
        <f t="shared" si="11"/>
        <v>474.06900000000002</v>
      </c>
      <c r="L71" s="11">
        <f t="shared" si="3"/>
        <v>2495.1</v>
      </c>
      <c r="M71" s="11">
        <v>2495.1</v>
      </c>
      <c r="N71" s="18"/>
      <c r="P71" s="727"/>
      <c r="Q71" s="727"/>
      <c r="R71" s="727"/>
      <c r="S71" s="727"/>
      <c r="T71" s="727"/>
      <c r="U71" s="727"/>
      <c r="V71" s="727"/>
      <c r="W71" s="727"/>
      <c r="X71" s="727"/>
      <c r="Y71" s="727"/>
      <c r="Z71" s="727"/>
      <c r="AA71" s="727"/>
      <c r="AB71" s="727"/>
      <c r="AC71" s="727"/>
      <c r="AD71" s="727"/>
      <c r="AE71" s="727"/>
    </row>
    <row r="72" spans="1:33" ht="14.1" customHeight="1">
      <c r="A72" s="969"/>
      <c r="B72" s="970"/>
      <c r="C72" s="971"/>
      <c r="D72" s="130"/>
      <c r="E72" s="68">
        <v>1000</v>
      </c>
      <c r="F72" s="69">
        <v>600</v>
      </c>
      <c r="G72" s="70">
        <v>200</v>
      </c>
      <c r="H72" s="71">
        <v>2</v>
      </c>
      <c r="I72" s="72">
        <f t="shared" si="9"/>
        <v>1.2</v>
      </c>
      <c r="J72" s="72">
        <f t="shared" si="10"/>
        <v>0.24</v>
      </c>
      <c r="K72" s="73">
        <f t="shared" si="11"/>
        <v>499.02</v>
      </c>
      <c r="L72" s="74">
        <f t="shared" si="3"/>
        <v>2495.1</v>
      </c>
      <c r="M72" s="74">
        <v>2495.1</v>
      </c>
      <c r="N72" s="18"/>
      <c r="P72" s="727"/>
      <c r="Q72" s="727"/>
      <c r="R72" s="727"/>
      <c r="S72" s="727"/>
      <c r="T72" s="727"/>
      <c r="U72" s="727"/>
      <c r="V72" s="727"/>
      <c r="W72" s="727"/>
      <c r="X72" s="727"/>
      <c r="Y72" s="727"/>
      <c r="Z72" s="727"/>
      <c r="AA72" s="727"/>
      <c r="AB72" s="727"/>
      <c r="AC72" s="727"/>
      <c r="AD72" s="727"/>
      <c r="AE72" s="727"/>
      <c r="AG72" s="727"/>
    </row>
    <row r="73" spans="1:33" s="727" customFormat="1" ht="14.1" customHeight="1">
      <c r="A73" s="934" t="s">
        <v>496</v>
      </c>
      <c r="B73" s="935"/>
      <c r="C73" s="936"/>
      <c r="D73" s="930" t="s">
        <v>76</v>
      </c>
      <c r="E73" s="819">
        <v>1000</v>
      </c>
      <c r="F73" s="820">
        <v>600</v>
      </c>
      <c r="G73" s="821">
        <v>50</v>
      </c>
      <c r="H73" s="822">
        <v>12</v>
      </c>
      <c r="I73" s="823">
        <f t="shared" ref="I73:I88" si="12">E73*F73*H73/1000000</f>
        <v>7.2</v>
      </c>
      <c r="J73" s="823">
        <f t="shared" ref="J73:J88" si="13">E73*F73*G73*H73/1000000000</f>
        <v>0.36</v>
      </c>
      <c r="K73" s="824">
        <f t="shared" ref="K73:K88" si="14">L73*J73/I73</f>
        <v>112.27999999999999</v>
      </c>
      <c r="L73" s="824">
        <f t="shared" ref="L73:L88" si="15">M73*(100%-$L$6)</f>
        <v>2245.6</v>
      </c>
      <c r="M73" s="336">
        <v>2245.6</v>
      </c>
      <c r="N73" s="18"/>
    </row>
    <row r="74" spans="1:33" s="727" customFormat="1" ht="14.1" customHeight="1">
      <c r="A74" s="937"/>
      <c r="B74" s="938"/>
      <c r="C74" s="939"/>
      <c r="D74" s="931"/>
      <c r="E74" s="804">
        <v>1000</v>
      </c>
      <c r="F74" s="805">
        <v>600</v>
      </c>
      <c r="G74" s="825">
        <v>60</v>
      </c>
      <c r="H74" s="826">
        <v>10</v>
      </c>
      <c r="I74" s="808">
        <f t="shared" si="12"/>
        <v>6</v>
      </c>
      <c r="J74" s="808">
        <f t="shared" si="13"/>
        <v>0.36</v>
      </c>
      <c r="K74" s="827">
        <f t="shared" si="14"/>
        <v>134.73599999999999</v>
      </c>
      <c r="L74" s="815">
        <f t="shared" si="15"/>
        <v>2245.6</v>
      </c>
      <c r="M74" s="726">
        <v>2245.6</v>
      </c>
      <c r="N74" s="18"/>
    </row>
    <row r="75" spans="1:33" s="727" customFormat="1" ht="14.1" customHeight="1">
      <c r="A75" s="940"/>
      <c r="B75" s="938"/>
      <c r="C75" s="939"/>
      <c r="D75" s="931"/>
      <c r="E75" s="810">
        <v>1000</v>
      </c>
      <c r="F75" s="811">
        <v>600</v>
      </c>
      <c r="G75" s="825">
        <v>70</v>
      </c>
      <c r="H75" s="828">
        <v>8</v>
      </c>
      <c r="I75" s="814">
        <f t="shared" si="12"/>
        <v>4.8</v>
      </c>
      <c r="J75" s="814">
        <f t="shared" si="13"/>
        <v>0.33600000000000002</v>
      </c>
      <c r="K75" s="815">
        <f t="shared" si="14"/>
        <v>157.19200000000001</v>
      </c>
      <c r="L75" s="815">
        <f t="shared" si="15"/>
        <v>2245.6</v>
      </c>
      <c r="M75" s="726">
        <v>2245.6</v>
      </c>
      <c r="N75" s="18"/>
    </row>
    <row r="76" spans="1:33" s="727" customFormat="1" ht="14.1" customHeight="1">
      <c r="A76" s="940"/>
      <c r="B76" s="938"/>
      <c r="C76" s="939"/>
      <c r="D76" s="829"/>
      <c r="E76" s="804">
        <v>1000</v>
      </c>
      <c r="F76" s="805">
        <v>600</v>
      </c>
      <c r="G76" s="825">
        <v>80</v>
      </c>
      <c r="H76" s="830">
        <v>6</v>
      </c>
      <c r="I76" s="808">
        <f t="shared" si="12"/>
        <v>3.6</v>
      </c>
      <c r="J76" s="808">
        <f t="shared" si="13"/>
        <v>0.28799999999999998</v>
      </c>
      <c r="K76" s="827">
        <f t="shared" si="14"/>
        <v>179.64799999999997</v>
      </c>
      <c r="L76" s="815">
        <f t="shared" si="15"/>
        <v>2245.6</v>
      </c>
      <c r="M76" s="726">
        <v>2245.6</v>
      </c>
      <c r="N76" s="18"/>
    </row>
    <row r="77" spans="1:33" s="727" customFormat="1" ht="14.1" customHeight="1">
      <c r="A77" s="940"/>
      <c r="B77" s="938"/>
      <c r="C77" s="939"/>
      <c r="D77" s="829" t="s">
        <v>62</v>
      </c>
      <c r="E77" s="810">
        <v>1000</v>
      </c>
      <c r="F77" s="811">
        <v>600</v>
      </c>
      <c r="G77" s="825">
        <v>90</v>
      </c>
      <c r="H77" s="828">
        <v>6</v>
      </c>
      <c r="I77" s="814">
        <f t="shared" si="12"/>
        <v>3.6</v>
      </c>
      <c r="J77" s="814">
        <f t="shared" si="13"/>
        <v>0.32400000000000001</v>
      </c>
      <c r="K77" s="815">
        <f t="shared" si="14"/>
        <v>202.10399999999998</v>
      </c>
      <c r="L77" s="815">
        <f t="shared" si="15"/>
        <v>2245.6</v>
      </c>
      <c r="M77" s="726">
        <v>2245.6</v>
      </c>
      <c r="N77" s="18"/>
    </row>
    <row r="78" spans="1:33" s="727" customFormat="1" ht="14.1" customHeight="1">
      <c r="A78" s="940"/>
      <c r="B78" s="938"/>
      <c r="C78" s="939"/>
      <c r="D78" s="831"/>
      <c r="E78" s="804">
        <v>1000</v>
      </c>
      <c r="F78" s="805">
        <v>600</v>
      </c>
      <c r="G78" s="825">
        <v>100</v>
      </c>
      <c r="H78" s="830">
        <v>6</v>
      </c>
      <c r="I78" s="808">
        <f t="shared" si="12"/>
        <v>3.6</v>
      </c>
      <c r="J78" s="808">
        <f t="shared" si="13"/>
        <v>0.36</v>
      </c>
      <c r="K78" s="827">
        <f t="shared" si="14"/>
        <v>224.55999999999997</v>
      </c>
      <c r="L78" s="815">
        <f t="shared" si="15"/>
        <v>2245.6</v>
      </c>
      <c r="M78" s="726">
        <v>2245.6</v>
      </c>
      <c r="N78" s="18"/>
    </row>
    <row r="79" spans="1:33" s="727" customFormat="1" ht="14.1" customHeight="1">
      <c r="A79" s="940"/>
      <c r="B79" s="938"/>
      <c r="C79" s="939"/>
      <c r="D79" s="831"/>
      <c r="E79" s="810">
        <v>1000</v>
      </c>
      <c r="F79" s="811">
        <v>600</v>
      </c>
      <c r="G79" s="825">
        <v>110</v>
      </c>
      <c r="H79" s="828">
        <v>5</v>
      </c>
      <c r="I79" s="814">
        <f t="shared" si="12"/>
        <v>3</v>
      </c>
      <c r="J79" s="814">
        <f t="shared" si="13"/>
        <v>0.33</v>
      </c>
      <c r="K79" s="815">
        <f t="shared" si="14"/>
        <v>247.01599999999999</v>
      </c>
      <c r="L79" s="815">
        <f t="shared" si="15"/>
        <v>2245.6</v>
      </c>
      <c r="M79" s="726">
        <v>2245.6</v>
      </c>
      <c r="N79" s="18"/>
    </row>
    <row r="80" spans="1:33" s="727" customFormat="1" ht="14.1" customHeight="1">
      <c r="A80" s="940"/>
      <c r="B80" s="938"/>
      <c r="C80" s="939"/>
      <c r="D80" s="831"/>
      <c r="E80" s="804">
        <v>1000</v>
      </c>
      <c r="F80" s="805">
        <v>600</v>
      </c>
      <c r="G80" s="825">
        <v>120</v>
      </c>
      <c r="H80" s="826">
        <v>5</v>
      </c>
      <c r="I80" s="808">
        <f t="shared" si="12"/>
        <v>3</v>
      </c>
      <c r="J80" s="808">
        <f t="shared" si="13"/>
        <v>0.36</v>
      </c>
      <c r="K80" s="827">
        <f t="shared" si="14"/>
        <v>269.47199999999998</v>
      </c>
      <c r="L80" s="815">
        <f t="shared" si="15"/>
        <v>2245.6</v>
      </c>
      <c r="M80" s="726">
        <v>2245.6</v>
      </c>
      <c r="N80" s="18"/>
    </row>
    <row r="81" spans="1:14" s="727" customFormat="1" ht="14.1" customHeight="1">
      <c r="A81" s="940"/>
      <c r="B81" s="938"/>
      <c r="C81" s="939"/>
      <c r="D81" s="831"/>
      <c r="E81" s="810">
        <v>1000</v>
      </c>
      <c r="F81" s="811">
        <v>600</v>
      </c>
      <c r="G81" s="825">
        <v>130</v>
      </c>
      <c r="H81" s="828">
        <v>4</v>
      </c>
      <c r="I81" s="814">
        <f t="shared" si="12"/>
        <v>2.4</v>
      </c>
      <c r="J81" s="814">
        <f t="shared" si="13"/>
        <v>0.312</v>
      </c>
      <c r="K81" s="815">
        <f t="shared" si="14"/>
        <v>291.928</v>
      </c>
      <c r="L81" s="815">
        <f t="shared" si="15"/>
        <v>2245.6</v>
      </c>
      <c r="M81" s="726">
        <v>2245.6</v>
      </c>
      <c r="N81" s="18"/>
    </row>
    <row r="82" spans="1:14" s="727" customFormat="1" ht="14.1" customHeight="1">
      <c r="A82" s="940"/>
      <c r="B82" s="938"/>
      <c r="C82" s="939"/>
      <c r="D82" s="831"/>
      <c r="E82" s="804">
        <v>1000</v>
      </c>
      <c r="F82" s="805">
        <v>600</v>
      </c>
      <c r="G82" s="825">
        <v>140</v>
      </c>
      <c r="H82" s="830">
        <v>4</v>
      </c>
      <c r="I82" s="808">
        <f t="shared" si="12"/>
        <v>2.4</v>
      </c>
      <c r="J82" s="808">
        <f t="shared" si="13"/>
        <v>0.33600000000000002</v>
      </c>
      <c r="K82" s="827">
        <f t="shared" si="14"/>
        <v>314.38400000000001</v>
      </c>
      <c r="L82" s="815">
        <f t="shared" si="15"/>
        <v>2245.6</v>
      </c>
      <c r="M82" s="726">
        <v>2245.6</v>
      </c>
      <c r="N82" s="18"/>
    </row>
    <row r="83" spans="1:14" s="727" customFormat="1" ht="14.1" customHeight="1">
      <c r="A83" s="940"/>
      <c r="B83" s="938"/>
      <c r="C83" s="939"/>
      <c r="D83" s="831"/>
      <c r="E83" s="810">
        <v>1000</v>
      </c>
      <c r="F83" s="811">
        <v>600</v>
      </c>
      <c r="G83" s="825">
        <v>150</v>
      </c>
      <c r="H83" s="828">
        <v>4</v>
      </c>
      <c r="I83" s="814">
        <f t="shared" si="12"/>
        <v>2.4</v>
      </c>
      <c r="J83" s="814">
        <f t="shared" si="13"/>
        <v>0.36</v>
      </c>
      <c r="K83" s="815">
        <f t="shared" si="14"/>
        <v>336.84</v>
      </c>
      <c r="L83" s="815">
        <f t="shared" si="15"/>
        <v>2245.6</v>
      </c>
      <c r="M83" s="726">
        <v>2245.6</v>
      </c>
      <c r="N83" s="18"/>
    </row>
    <row r="84" spans="1:14" s="727" customFormat="1" ht="14.1" customHeight="1">
      <c r="A84" s="940"/>
      <c r="B84" s="938"/>
      <c r="C84" s="939"/>
      <c r="D84" s="831"/>
      <c r="E84" s="804">
        <v>1000</v>
      </c>
      <c r="F84" s="805">
        <v>600</v>
      </c>
      <c r="G84" s="825">
        <v>160</v>
      </c>
      <c r="H84" s="830">
        <v>3</v>
      </c>
      <c r="I84" s="808">
        <f t="shared" si="12"/>
        <v>1.8</v>
      </c>
      <c r="J84" s="808">
        <f t="shared" si="13"/>
        <v>0.28799999999999998</v>
      </c>
      <c r="K84" s="827">
        <f t="shared" si="14"/>
        <v>359.29599999999994</v>
      </c>
      <c r="L84" s="815">
        <f t="shared" si="15"/>
        <v>2245.6</v>
      </c>
      <c r="M84" s="726">
        <v>2245.6</v>
      </c>
      <c r="N84" s="18"/>
    </row>
    <row r="85" spans="1:14" s="727" customFormat="1" ht="14.1" customHeight="1">
      <c r="A85" s="940"/>
      <c r="B85" s="938"/>
      <c r="C85" s="939"/>
      <c r="D85" s="831"/>
      <c r="E85" s="810">
        <v>1000</v>
      </c>
      <c r="F85" s="811">
        <v>600</v>
      </c>
      <c r="G85" s="825">
        <v>170</v>
      </c>
      <c r="H85" s="828">
        <v>3</v>
      </c>
      <c r="I85" s="814">
        <f t="shared" si="12"/>
        <v>1.8</v>
      </c>
      <c r="J85" s="814">
        <f t="shared" si="13"/>
        <v>0.30599999999999999</v>
      </c>
      <c r="K85" s="815">
        <f t="shared" si="14"/>
        <v>381.75200000000001</v>
      </c>
      <c r="L85" s="815">
        <f t="shared" si="15"/>
        <v>2245.6</v>
      </c>
      <c r="M85" s="726">
        <v>2245.6</v>
      </c>
      <c r="N85" s="18"/>
    </row>
    <row r="86" spans="1:14" s="727" customFormat="1" ht="14.1" customHeight="1">
      <c r="A86" s="940"/>
      <c r="B86" s="938"/>
      <c r="C86" s="939"/>
      <c r="D86" s="831"/>
      <c r="E86" s="804">
        <v>1000</v>
      </c>
      <c r="F86" s="805">
        <v>600</v>
      </c>
      <c r="G86" s="825">
        <v>180</v>
      </c>
      <c r="H86" s="830">
        <v>3</v>
      </c>
      <c r="I86" s="808">
        <f t="shared" si="12"/>
        <v>1.8</v>
      </c>
      <c r="J86" s="808">
        <f t="shared" si="13"/>
        <v>0.32400000000000001</v>
      </c>
      <c r="K86" s="827">
        <f t="shared" si="14"/>
        <v>404.20799999999997</v>
      </c>
      <c r="L86" s="815">
        <f t="shared" si="15"/>
        <v>2245.6</v>
      </c>
      <c r="M86" s="726">
        <v>2245.6</v>
      </c>
      <c r="N86" s="18"/>
    </row>
    <row r="87" spans="1:14" s="727" customFormat="1" ht="14.1" customHeight="1">
      <c r="A87" s="940"/>
      <c r="B87" s="938"/>
      <c r="C87" s="939"/>
      <c r="D87" s="831"/>
      <c r="E87" s="810">
        <v>1000</v>
      </c>
      <c r="F87" s="811">
        <v>600</v>
      </c>
      <c r="G87" s="825">
        <v>190</v>
      </c>
      <c r="H87" s="828">
        <v>3</v>
      </c>
      <c r="I87" s="814">
        <f t="shared" si="12"/>
        <v>1.8</v>
      </c>
      <c r="J87" s="814">
        <f t="shared" si="13"/>
        <v>0.34200000000000003</v>
      </c>
      <c r="K87" s="815">
        <f t="shared" si="14"/>
        <v>426.66400000000004</v>
      </c>
      <c r="L87" s="815">
        <f t="shared" si="15"/>
        <v>2245.6</v>
      </c>
      <c r="M87" s="726">
        <v>2245.6</v>
      </c>
      <c r="N87" s="18"/>
    </row>
    <row r="88" spans="1:14" s="727" customFormat="1" ht="14.1" customHeight="1">
      <c r="A88" s="941"/>
      <c r="B88" s="942"/>
      <c r="C88" s="943"/>
      <c r="D88" s="832"/>
      <c r="E88" s="833">
        <v>1000</v>
      </c>
      <c r="F88" s="834">
        <v>600</v>
      </c>
      <c r="G88" s="835">
        <v>200</v>
      </c>
      <c r="H88" s="836">
        <v>3</v>
      </c>
      <c r="I88" s="837">
        <f t="shared" si="12"/>
        <v>1.8</v>
      </c>
      <c r="J88" s="837">
        <f t="shared" si="13"/>
        <v>0.36</v>
      </c>
      <c r="K88" s="838">
        <f t="shared" si="14"/>
        <v>449.11999999999995</v>
      </c>
      <c r="L88" s="839">
        <f t="shared" si="15"/>
        <v>2245.6</v>
      </c>
      <c r="M88" s="770">
        <v>2245.6</v>
      </c>
      <c r="N88" s="18"/>
    </row>
    <row r="89" spans="1:14" ht="14.1" customHeight="1">
      <c r="A89" s="888" t="s">
        <v>85</v>
      </c>
      <c r="B89" s="889"/>
      <c r="C89" s="890"/>
      <c r="D89" s="920" t="s">
        <v>86</v>
      </c>
      <c r="E89" s="56">
        <v>1000</v>
      </c>
      <c r="F89" s="57">
        <v>600</v>
      </c>
      <c r="G89" s="88">
        <v>40</v>
      </c>
      <c r="H89" s="59">
        <v>8</v>
      </c>
      <c r="I89" s="60">
        <f t="shared" si="9"/>
        <v>4.8</v>
      </c>
      <c r="J89" s="60">
        <f t="shared" si="10"/>
        <v>0.192</v>
      </c>
      <c r="K89" s="53">
        <f t="shared" ref="K89:K105" si="16">L89*J89/I89</f>
        <v>151.27600000000001</v>
      </c>
      <c r="L89" s="53">
        <f t="shared" si="3"/>
        <v>3781.9</v>
      </c>
      <c r="M89" s="53">
        <v>3781.9</v>
      </c>
      <c r="N89" s="18"/>
    </row>
    <row r="90" spans="1:14" ht="14.1" customHeight="1">
      <c r="A90" s="891"/>
      <c r="B90" s="892"/>
      <c r="C90" s="893"/>
      <c r="D90" s="887"/>
      <c r="E90" s="62">
        <v>1000</v>
      </c>
      <c r="F90" s="63">
        <v>600</v>
      </c>
      <c r="G90" s="64">
        <v>50</v>
      </c>
      <c r="H90" s="65">
        <v>6</v>
      </c>
      <c r="I90" s="66">
        <f t="shared" ref="I90:I105" si="17">E90*F90*H90/1000000</f>
        <v>3.6</v>
      </c>
      <c r="J90" s="66">
        <f t="shared" ref="J90:J105" si="18">E90*F90*G90*H90/1000000000</f>
        <v>0.18</v>
      </c>
      <c r="K90" s="89">
        <f t="shared" si="16"/>
        <v>189.095</v>
      </c>
      <c r="L90" s="89">
        <f t="shared" si="3"/>
        <v>3781.9</v>
      </c>
      <c r="M90" s="89">
        <v>3781.9</v>
      </c>
      <c r="N90" s="18"/>
    </row>
    <row r="91" spans="1:14" ht="14.1" customHeight="1">
      <c r="A91" s="891"/>
      <c r="B91" s="892"/>
      <c r="C91" s="893"/>
      <c r="D91" s="887"/>
      <c r="E91" s="62">
        <v>1000</v>
      </c>
      <c r="F91" s="63">
        <v>600</v>
      </c>
      <c r="G91" s="64">
        <v>60</v>
      </c>
      <c r="H91" s="65">
        <v>6</v>
      </c>
      <c r="I91" s="66">
        <f t="shared" si="17"/>
        <v>3.6</v>
      </c>
      <c r="J91" s="66">
        <f t="shared" si="18"/>
        <v>0.216</v>
      </c>
      <c r="K91" s="89">
        <f t="shared" si="16"/>
        <v>226.91399999999999</v>
      </c>
      <c r="L91" s="89">
        <f t="shared" si="3"/>
        <v>3781.9</v>
      </c>
      <c r="M91" s="89">
        <v>3781.9</v>
      </c>
      <c r="N91" s="18"/>
    </row>
    <row r="92" spans="1:14" ht="14.1" customHeight="1">
      <c r="A92" s="891"/>
      <c r="B92" s="892"/>
      <c r="C92" s="893"/>
      <c r="D92" s="887"/>
      <c r="E92" s="62">
        <v>1000</v>
      </c>
      <c r="F92" s="63">
        <v>600</v>
      </c>
      <c r="G92" s="64">
        <v>70</v>
      </c>
      <c r="H92" s="65">
        <v>6</v>
      </c>
      <c r="I92" s="66">
        <f t="shared" si="17"/>
        <v>3.6</v>
      </c>
      <c r="J92" s="66">
        <f t="shared" si="18"/>
        <v>0.252</v>
      </c>
      <c r="K92" s="103">
        <f t="shared" si="16"/>
        <v>264.733</v>
      </c>
      <c r="L92" s="89">
        <f t="shared" si="3"/>
        <v>3781.9</v>
      </c>
      <c r="M92" s="89">
        <v>3781.9</v>
      </c>
      <c r="N92" s="18"/>
    </row>
    <row r="93" spans="1:14" ht="14.1" customHeight="1">
      <c r="A93" s="891"/>
      <c r="B93" s="892"/>
      <c r="C93" s="893"/>
      <c r="D93" s="887"/>
      <c r="E93" s="62">
        <v>1000</v>
      </c>
      <c r="F93" s="63">
        <v>600</v>
      </c>
      <c r="G93" s="64">
        <v>80</v>
      </c>
      <c r="H93" s="65">
        <v>4</v>
      </c>
      <c r="I93" s="66">
        <f t="shared" si="17"/>
        <v>2.4</v>
      </c>
      <c r="J93" s="66">
        <f t="shared" si="18"/>
        <v>0.192</v>
      </c>
      <c r="K93" s="103">
        <f t="shared" si="16"/>
        <v>302.55200000000002</v>
      </c>
      <c r="L93" s="89">
        <f t="shared" si="3"/>
        <v>3781.9</v>
      </c>
      <c r="M93" s="89">
        <v>3781.9</v>
      </c>
      <c r="N93" s="18"/>
    </row>
    <row r="94" spans="1:14" ht="14.1" customHeight="1">
      <c r="A94" s="891"/>
      <c r="B94" s="892"/>
      <c r="C94" s="893"/>
      <c r="D94" s="208" t="s">
        <v>73</v>
      </c>
      <c r="E94" s="62">
        <v>1000</v>
      </c>
      <c r="F94" s="63">
        <v>600</v>
      </c>
      <c r="G94" s="64">
        <v>90</v>
      </c>
      <c r="H94" s="65">
        <v>4</v>
      </c>
      <c r="I94" s="66">
        <f t="shared" si="17"/>
        <v>2.4</v>
      </c>
      <c r="J94" s="66">
        <f t="shared" si="18"/>
        <v>0.216</v>
      </c>
      <c r="K94" s="103">
        <f t="shared" si="16"/>
        <v>340.37100000000004</v>
      </c>
      <c r="L94" s="89">
        <f t="shared" si="3"/>
        <v>3781.9</v>
      </c>
      <c r="M94" s="89">
        <v>3781.9</v>
      </c>
      <c r="N94" s="18"/>
    </row>
    <row r="95" spans="1:14" ht="14.1" customHeight="1">
      <c r="A95" s="891"/>
      <c r="B95" s="892"/>
      <c r="C95" s="893"/>
      <c r="D95" s="129"/>
      <c r="E95" s="62">
        <v>1000</v>
      </c>
      <c r="F95" s="63">
        <v>600</v>
      </c>
      <c r="G95" s="64">
        <v>100</v>
      </c>
      <c r="H95" s="65">
        <v>3</v>
      </c>
      <c r="I95" s="66">
        <f t="shared" si="17"/>
        <v>1.8</v>
      </c>
      <c r="J95" s="66">
        <f t="shared" si="18"/>
        <v>0.18</v>
      </c>
      <c r="K95" s="103">
        <f t="shared" si="16"/>
        <v>378.19</v>
      </c>
      <c r="L95" s="89">
        <f t="shared" si="3"/>
        <v>3781.9</v>
      </c>
      <c r="M95" s="89">
        <v>3781.9</v>
      </c>
      <c r="N95" s="18"/>
    </row>
    <row r="96" spans="1:14" ht="14.1" customHeight="1">
      <c r="A96" s="891"/>
      <c r="B96" s="892"/>
      <c r="C96" s="893"/>
      <c r="D96" s="887" t="s">
        <v>87</v>
      </c>
      <c r="E96" s="62">
        <v>1000</v>
      </c>
      <c r="F96" s="63">
        <v>600</v>
      </c>
      <c r="G96" s="64">
        <v>110</v>
      </c>
      <c r="H96" s="65">
        <v>3</v>
      </c>
      <c r="I96" s="66">
        <f t="shared" si="17"/>
        <v>1.8</v>
      </c>
      <c r="J96" s="66">
        <f t="shared" si="18"/>
        <v>0.19800000000000001</v>
      </c>
      <c r="K96" s="67">
        <f t="shared" si="16"/>
        <v>416.00900000000001</v>
      </c>
      <c r="L96" s="11">
        <f t="shared" si="3"/>
        <v>3781.9</v>
      </c>
      <c r="M96" s="11">
        <v>3781.9</v>
      </c>
      <c r="N96" s="18"/>
    </row>
    <row r="97" spans="1:14" ht="14.1" customHeight="1">
      <c r="A97" s="891"/>
      <c r="B97" s="892"/>
      <c r="C97" s="893"/>
      <c r="D97" s="887"/>
      <c r="E97" s="62">
        <v>1000</v>
      </c>
      <c r="F97" s="63">
        <v>600</v>
      </c>
      <c r="G97" s="64">
        <v>120</v>
      </c>
      <c r="H97" s="65">
        <v>3</v>
      </c>
      <c r="I97" s="66">
        <f t="shared" si="17"/>
        <v>1.8</v>
      </c>
      <c r="J97" s="66">
        <f t="shared" si="18"/>
        <v>0.216</v>
      </c>
      <c r="K97" s="67">
        <f t="shared" si="16"/>
        <v>453.82799999999997</v>
      </c>
      <c r="L97" s="11">
        <f t="shared" si="3"/>
        <v>3781.9</v>
      </c>
      <c r="M97" s="11">
        <v>3781.9</v>
      </c>
      <c r="N97" s="18"/>
    </row>
    <row r="98" spans="1:14" ht="14.1" customHeight="1">
      <c r="A98" s="891"/>
      <c r="B98" s="892"/>
      <c r="C98" s="893"/>
      <c r="D98" s="887"/>
      <c r="E98" s="62">
        <v>1000</v>
      </c>
      <c r="F98" s="63">
        <v>600</v>
      </c>
      <c r="G98" s="64">
        <v>130</v>
      </c>
      <c r="H98" s="65">
        <v>3</v>
      </c>
      <c r="I98" s="66">
        <f t="shared" si="17"/>
        <v>1.8</v>
      </c>
      <c r="J98" s="66">
        <f t="shared" si="18"/>
        <v>0.23400000000000001</v>
      </c>
      <c r="K98" s="67">
        <f t="shared" si="16"/>
        <v>491.64699999999999</v>
      </c>
      <c r="L98" s="11">
        <f t="shared" si="3"/>
        <v>3781.9</v>
      </c>
      <c r="M98" s="11">
        <v>3781.9</v>
      </c>
      <c r="N98" s="18"/>
    </row>
    <row r="99" spans="1:14" ht="14.1" customHeight="1">
      <c r="A99" s="891"/>
      <c r="B99" s="892"/>
      <c r="C99" s="893"/>
      <c r="D99" s="887"/>
      <c r="E99" s="62">
        <v>1000</v>
      </c>
      <c r="F99" s="63">
        <v>600</v>
      </c>
      <c r="G99" s="64">
        <v>140</v>
      </c>
      <c r="H99" s="65">
        <v>3</v>
      </c>
      <c r="I99" s="66">
        <f t="shared" si="17"/>
        <v>1.8</v>
      </c>
      <c r="J99" s="66">
        <f t="shared" si="18"/>
        <v>0.252</v>
      </c>
      <c r="K99" s="67">
        <f t="shared" si="16"/>
        <v>529.46600000000001</v>
      </c>
      <c r="L99" s="11">
        <f t="shared" si="3"/>
        <v>3781.9</v>
      </c>
      <c r="M99" s="11">
        <v>3781.9</v>
      </c>
      <c r="N99" s="18"/>
    </row>
    <row r="100" spans="1:14" ht="14.1" customHeight="1">
      <c r="A100" s="891"/>
      <c r="B100" s="892"/>
      <c r="C100" s="893"/>
      <c r="D100" s="129"/>
      <c r="E100" s="62">
        <v>1000</v>
      </c>
      <c r="F100" s="63">
        <v>600</v>
      </c>
      <c r="G100" s="64">
        <v>150</v>
      </c>
      <c r="H100" s="65">
        <v>2</v>
      </c>
      <c r="I100" s="66">
        <f t="shared" si="17"/>
        <v>1.2</v>
      </c>
      <c r="J100" s="66">
        <f t="shared" si="18"/>
        <v>0.18</v>
      </c>
      <c r="K100" s="67">
        <f t="shared" si="16"/>
        <v>567.28499999999997</v>
      </c>
      <c r="L100" s="11">
        <f t="shared" si="3"/>
        <v>3781.9</v>
      </c>
      <c r="M100" s="11">
        <v>3781.9</v>
      </c>
      <c r="N100" s="18"/>
    </row>
    <row r="101" spans="1:14" ht="14.1" customHeight="1">
      <c r="A101" s="891"/>
      <c r="B101" s="892"/>
      <c r="C101" s="893"/>
      <c r="D101" s="129"/>
      <c r="E101" s="54">
        <v>1000</v>
      </c>
      <c r="F101" s="13">
        <v>600</v>
      </c>
      <c r="G101" s="64">
        <v>160</v>
      </c>
      <c r="H101" s="15">
        <v>2</v>
      </c>
      <c r="I101" s="61">
        <f t="shared" si="17"/>
        <v>1.2</v>
      </c>
      <c r="J101" s="61">
        <f t="shared" si="18"/>
        <v>0.192</v>
      </c>
      <c r="K101" s="11">
        <f t="shared" si="16"/>
        <v>605.10400000000004</v>
      </c>
      <c r="L101" s="11">
        <f t="shared" si="3"/>
        <v>3781.9</v>
      </c>
      <c r="M101" s="11">
        <v>3781.9</v>
      </c>
      <c r="N101" s="18"/>
    </row>
    <row r="102" spans="1:14" ht="14.1" customHeight="1">
      <c r="A102" s="891"/>
      <c r="B102" s="892"/>
      <c r="C102" s="893"/>
      <c r="D102" s="129"/>
      <c r="E102" s="76">
        <v>1000</v>
      </c>
      <c r="F102" s="77">
        <v>600</v>
      </c>
      <c r="G102" s="64">
        <v>170</v>
      </c>
      <c r="H102" s="79">
        <v>2</v>
      </c>
      <c r="I102" s="80">
        <f t="shared" si="17"/>
        <v>1.2</v>
      </c>
      <c r="J102" s="80">
        <f t="shared" si="18"/>
        <v>0.20399999999999999</v>
      </c>
      <c r="K102" s="104">
        <f t="shared" si="16"/>
        <v>642.923</v>
      </c>
      <c r="L102" s="104">
        <f t="shared" si="3"/>
        <v>3781.9</v>
      </c>
      <c r="M102" s="104">
        <v>3781.9</v>
      </c>
      <c r="N102" s="18"/>
    </row>
    <row r="103" spans="1:14" ht="14.1" customHeight="1">
      <c r="A103" s="891"/>
      <c r="B103" s="892"/>
      <c r="C103" s="893"/>
      <c r="D103" s="129"/>
      <c r="E103" s="76">
        <v>1000</v>
      </c>
      <c r="F103" s="77">
        <v>600</v>
      </c>
      <c r="G103" s="64">
        <v>180</v>
      </c>
      <c r="H103" s="79">
        <v>2</v>
      </c>
      <c r="I103" s="80">
        <f t="shared" si="17"/>
        <v>1.2</v>
      </c>
      <c r="J103" s="80">
        <f t="shared" si="18"/>
        <v>0.216</v>
      </c>
      <c r="K103" s="104">
        <f t="shared" si="16"/>
        <v>680.74200000000008</v>
      </c>
      <c r="L103" s="104">
        <f t="shared" si="3"/>
        <v>3781.9</v>
      </c>
      <c r="M103" s="104">
        <v>3781.9</v>
      </c>
      <c r="N103" s="18"/>
    </row>
    <row r="104" spans="1:14" ht="14.1" customHeight="1">
      <c r="A104" s="891"/>
      <c r="B104" s="892"/>
      <c r="C104" s="893"/>
      <c r="D104" s="129"/>
      <c r="E104" s="76">
        <v>1000</v>
      </c>
      <c r="F104" s="77">
        <v>600</v>
      </c>
      <c r="G104" s="64">
        <v>190</v>
      </c>
      <c r="H104" s="79">
        <v>2</v>
      </c>
      <c r="I104" s="80">
        <f t="shared" si="17"/>
        <v>1.2</v>
      </c>
      <c r="J104" s="80">
        <f t="shared" si="18"/>
        <v>0.22800000000000001</v>
      </c>
      <c r="K104" s="104">
        <f t="shared" si="16"/>
        <v>718.56100000000015</v>
      </c>
      <c r="L104" s="104">
        <f t="shared" si="3"/>
        <v>3781.9</v>
      </c>
      <c r="M104" s="104">
        <v>3781.9</v>
      </c>
      <c r="N104" s="18"/>
    </row>
    <row r="105" spans="1:14" ht="14.1" customHeight="1">
      <c r="A105" s="894"/>
      <c r="B105" s="895"/>
      <c r="C105" s="896"/>
      <c r="D105" s="130"/>
      <c r="E105" s="82">
        <v>1000</v>
      </c>
      <c r="F105" s="83">
        <v>600</v>
      </c>
      <c r="G105" s="70">
        <v>200</v>
      </c>
      <c r="H105" s="85">
        <v>2</v>
      </c>
      <c r="I105" s="86">
        <f t="shared" si="17"/>
        <v>1.2</v>
      </c>
      <c r="J105" s="86">
        <f t="shared" si="18"/>
        <v>0.24</v>
      </c>
      <c r="K105" s="74">
        <f t="shared" si="16"/>
        <v>756.38</v>
      </c>
      <c r="L105" s="74">
        <f t="shared" si="3"/>
        <v>3781.9</v>
      </c>
      <c r="M105" s="74">
        <v>3781.9</v>
      </c>
      <c r="N105" s="18"/>
    </row>
    <row r="106" spans="1:14" ht="15.95" customHeight="1">
      <c r="A106" s="897" t="s">
        <v>36</v>
      </c>
      <c r="B106" s="898"/>
      <c r="C106" s="898"/>
      <c r="D106" s="898"/>
      <c r="E106" s="901"/>
      <c r="F106" s="901"/>
      <c r="G106" s="901"/>
      <c r="H106" s="901"/>
      <c r="I106" s="901"/>
      <c r="J106" s="901"/>
      <c r="K106" s="901"/>
      <c r="L106" s="902"/>
      <c r="M106" s="343"/>
      <c r="N106" s="18"/>
    </row>
    <row r="107" spans="1:14" ht="14.1" customHeight="1">
      <c r="A107" s="888" t="s">
        <v>15</v>
      </c>
      <c r="B107" s="889"/>
      <c r="C107" s="890"/>
      <c r="D107" s="920" t="s">
        <v>62</v>
      </c>
      <c r="E107" s="124">
        <v>1000</v>
      </c>
      <c r="F107" s="57">
        <v>600</v>
      </c>
      <c r="G107" s="58">
        <v>50</v>
      </c>
      <c r="H107" s="59">
        <v>10</v>
      </c>
      <c r="I107" s="60">
        <f t="shared" ref="I107:I122" si="19">E107*F107*H107/1000000</f>
        <v>6</v>
      </c>
      <c r="J107" s="60">
        <f t="shared" ref="J107:J122" si="20">E107*F107*G107*H107/1000000000</f>
        <v>0.3</v>
      </c>
      <c r="K107" s="53">
        <f t="shared" ref="K107:K122" si="21">L107*J107/I107</f>
        <v>127.3</v>
      </c>
      <c r="L107" s="53">
        <f t="shared" si="3"/>
        <v>2546</v>
      </c>
      <c r="M107" s="336">
        <v>2546</v>
      </c>
      <c r="N107" s="18"/>
    </row>
    <row r="108" spans="1:14" ht="14.1" customHeight="1">
      <c r="A108" s="891"/>
      <c r="B108" s="892"/>
      <c r="C108" s="893"/>
      <c r="D108" s="887"/>
      <c r="E108" s="62">
        <v>1000</v>
      </c>
      <c r="F108" s="63">
        <v>600</v>
      </c>
      <c r="G108" s="64">
        <v>60</v>
      </c>
      <c r="H108" s="65">
        <v>8</v>
      </c>
      <c r="I108" s="66">
        <f t="shared" si="19"/>
        <v>4.8</v>
      </c>
      <c r="J108" s="66">
        <f t="shared" si="20"/>
        <v>0.28799999999999998</v>
      </c>
      <c r="K108" s="103">
        <f t="shared" si="21"/>
        <v>152.76</v>
      </c>
      <c r="L108" s="89">
        <f t="shared" si="3"/>
        <v>2546</v>
      </c>
      <c r="M108" s="349">
        <v>2546</v>
      </c>
      <c r="N108" s="18"/>
    </row>
    <row r="109" spans="1:14" ht="14.1" customHeight="1">
      <c r="A109" s="891"/>
      <c r="B109" s="892"/>
      <c r="C109" s="893"/>
      <c r="D109" s="887"/>
      <c r="E109" s="62">
        <v>1000</v>
      </c>
      <c r="F109" s="63">
        <v>600</v>
      </c>
      <c r="G109" s="64">
        <v>70</v>
      </c>
      <c r="H109" s="65">
        <v>8</v>
      </c>
      <c r="I109" s="66">
        <f t="shared" si="19"/>
        <v>4.8</v>
      </c>
      <c r="J109" s="66">
        <f t="shared" si="20"/>
        <v>0.33600000000000002</v>
      </c>
      <c r="K109" s="103">
        <f t="shared" si="21"/>
        <v>178.22</v>
      </c>
      <c r="L109" s="89">
        <f t="shared" si="3"/>
        <v>2546</v>
      </c>
      <c r="M109" s="349">
        <v>2546</v>
      </c>
      <c r="N109" s="18"/>
    </row>
    <row r="110" spans="1:14" ht="14.1" customHeight="1">
      <c r="A110" s="891"/>
      <c r="B110" s="892"/>
      <c r="C110" s="893"/>
      <c r="D110" s="887"/>
      <c r="E110" s="62">
        <v>1000</v>
      </c>
      <c r="F110" s="63">
        <v>600</v>
      </c>
      <c r="G110" s="14">
        <v>80</v>
      </c>
      <c r="H110" s="65">
        <v>6</v>
      </c>
      <c r="I110" s="66">
        <f t="shared" si="19"/>
        <v>3.6</v>
      </c>
      <c r="J110" s="66">
        <f t="shared" si="20"/>
        <v>0.28799999999999998</v>
      </c>
      <c r="K110" s="103">
        <f t="shared" si="21"/>
        <v>203.67999999999998</v>
      </c>
      <c r="L110" s="89">
        <f>M110*(100%-$L$6)</f>
        <v>2546</v>
      </c>
      <c r="M110" s="349">
        <v>2546</v>
      </c>
      <c r="N110" s="18"/>
    </row>
    <row r="111" spans="1:14" ht="14.1" customHeight="1">
      <c r="A111" s="891"/>
      <c r="B111" s="892"/>
      <c r="C111" s="893"/>
      <c r="D111" s="887"/>
      <c r="E111" s="62">
        <v>1000</v>
      </c>
      <c r="F111" s="63">
        <v>600</v>
      </c>
      <c r="G111" s="64">
        <v>90</v>
      </c>
      <c r="H111" s="65">
        <v>6</v>
      </c>
      <c r="I111" s="66">
        <f t="shared" si="19"/>
        <v>3.6</v>
      </c>
      <c r="J111" s="66">
        <f t="shared" si="20"/>
        <v>0.32400000000000001</v>
      </c>
      <c r="K111" s="103">
        <f t="shared" si="21"/>
        <v>229.14</v>
      </c>
      <c r="L111" s="89">
        <f t="shared" si="3"/>
        <v>2546</v>
      </c>
      <c r="M111" s="349">
        <v>2546</v>
      </c>
      <c r="N111" s="18"/>
    </row>
    <row r="112" spans="1:14" ht="14.1" customHeight="1">
      <c r="A112" s="891"/>
      <c r="B112" s="892"/>
      <c r="C112" s="893"/>
      <c r="D112" s="887"/>
      <c r="E112" s="62">
        <v>1000</v>
      </c>
      <c r="F112" s="63">
        <v>600</v>
      </c>
      <c r="G112" s="64">
        <v>100</v>
      </c>
      <c r="H112" s="65">
        <v>5</v>
      </c>
      <c r="I112" s="66">
        <f t="shared" si="19"/>
        <v>3</v>
      </c>
      <c r="J112" s="66">
        <f t="shared" si="20"/>
        <v>0.3</v>
      </c>
      <c r="K112" s="103">
        <f t="shared" si="21"/>
        <v>254.6</v>
      </c>
      <c r="L112" s="89">
        <f t="shared" si="3"/>
        <v>2546</v>
      </c>
      <c r="M112" s="349">
        <v>2546</v>
      </c>
      <c r="N112" s="18"/>
    </row>
    <row r="113" spans="1:14" ht="14.1" customHeight="1">
      <c r="A113" s="891"/>
      <c r="B113" s="892"/>
      <c r="C113" s="893"/>
      <c r="D113" s="887"/>
      <c r="E113" s="62">
        <v>1000</v>
      </c>
      <c r="F113" s="63">
        <v>600</v>
      </c>
      <c r="G113" s="14">
        <v>110</v>
      </c>
      <c r="H113" s="65">
        <v>5</v>
      </c>
      <c r="I113" s="66">
        <f t="shared" si="19"/>
        <v>3</v>
      </c>
      <c r="J113" s="66">
        <f t="shared" si="20"/>
        <v>0.33</v>
      </c>
      <c r="K113" s="103">
        <f t="shared" si="21"/>
        <v>280.06</v>
      </c>
      <c r="L113" s="89">
        <f t="shared" si="3"/>
        <v>2546</v>
      </c>
      <c r="M113" s="349">
        <v>2546</v>
      </c>
      <c r="N113" s="18"/>
    </row>
    <row r="114" spans="1:14" ht="14.1" customHeight="1">
      <c r="A114" s="891"/>
      <c r="B114" s="892"/>
      <c r="C114" s="893"/>
      <c r="D114" s="887"/>
      <c r="E114" s="62">
        <v>1000</v>
      </c>
      <c r="F114" s="63">
        <v>600</v>
      </c>
      <c r="G114" s="64">
        <v>120</v>
      </c>
      <c r="H114" s="65">
        <v>4</v>
      </c>
      <c r="I114" s="66">
        <f t="shared" si="19"/>
        <v>2.4</v>
      </c>
      <c r="J114" s="66">
        <f t="shared" si="20"/>
        <v>0.28799999999999998</v>
      </c>
      <c r="K114" s="103">
        <f t="shared" si="21"/>
        <v>305.52</v>
      </c>
      <c r="L114" s="89">
        <f t="shared" si="3"/>
        <v>2546</v>
      </c>
      <c r="M114" s="349">
        <v>2546</v>
      </c>
      <c r="N114" s="18"/>
    </row>
    <row r="115" spans="1:14" ht="14.1" customHeight="1">
      <c r="A115" s="891"/>
      <c r="B115" s="892"/>
      <c r="C115" s="893"/>
      <c r="D115" s="887"/>
      <c r="E115" s="62">
        <v>1000</v>
      </c>
      <c r="F115" s="63">
        <v>600</v>
      </c>
      <c r="G115" s="64">
        <v>130</v>
      </c>
      <c r="H115" s="65">
        <v>4</v>
      </c>
      <c r="I115" s="66">
        <f t="shared" si="19"/>
        <v>2.4</v>
      </c>
      <c r="J115" s="66">
        <f t="shared" si="20"/>
        <v>0.312</v>
      </c>
      <c r="K115" s="103">
        <f t="shared" si="21"/>
        <v>330.98</v>
      </c>
      <c r="L115" s="89">
        <f t="shared" si="3"/>
        <v>2546</v>
      </c>
      <c r="M115" s="349">
        <v>2546</v>
      </c>
      <c r="N115" s="18"/>
    </row>
    <row r="116" spans="1:14" ht="14.1" customHeight="1">
      <c r="A116" s="891"/>
      <c r="B116" s="892"/>
      <c r="C116" s="893"/>
      <c r="D116" s="887"/>
      <c r="E116" s="62">
        <v>1000</v>
      </c>
      <c r="F116" s="63">
        <v>600</v>
      </c>
      <c r="G116" s="14">
        <v>140</v>
      </c>
      <c r="H116" s="65">
        <v>4</v>
      </c>
      <c r="I116" s="66">
        <f t="shared" si="19"/>
        <v>2.4</v>
      </c>
      <c r="J116" s="66">
        <f t="shared" si="20"/>
        <v>0.33600000000000002</v>
      </c>
      <c r="K116" s="103">
        <f>L116*J116/I116</f>
        <v>356.44</v>
      </c>
      <c r="L116" s="89">
        <f t="shared" si="3"/>
        <v>2546</v>
      </c>
      <c r="M116" s="349">
        <v>2546</v>
      </c>
      <c r="N116" s="18"/>
    </row>
    <row r="117" spans="1:14" ht="14.1" customHeight="1">
      <c r="A117" s="891"/>
      <c r="B117" s="892"/>
      <c r="C117" s="893"/>
      <c r="D117" s="887"/>
      <c r="E117" s="62">
        <v>1000</v>
      </c>
      <c r="F117" s="63">
        <v>600</v>
      </c>
      <c r="G117" s="64">
        <v>150</v>
      </c>
      <c r="H117" s="65">
        <v>3</v>
      </c>
      <c r="I117" s="66">
        <f t="shared" si="19"/>
        <v>1.8</v>
      </c>
      <c r="J117" s="66">
        <f t="shared" si="20"/>
        <v>0.27</v>
      </c>
      <c r="K117" s="103">
        <f t="shared" si="21"/>
        <v>381.90000000000003</v>
      </c>
      <c r="L117" s="89">
        <f t="shared" si="3"/>
        <v>2546</v>
      </c>
      <c r="M117" s="349">
        <v>2546</v>
      </c>
      <c r="N117" s="18"/>
    </row>
    <row r="118" spans="1:14" ht="14.1" customHeight="1">
      <c r="A118" s="891"/>
      <c r="B118" s="892"/>
      <c r="C118" s="893"/>
      <c r="D118" s="887"/>
      <c r="E118" s="62">
        <v>1000</v>
      </c>
      <c r="F118" s="63">
        <v>600</v>
      </c>
      <c r="G118" s="64">
        <v>160</v>
      </c>
      <c r="H118" s="65">
        <v>3</v>
      </c>
      <c r="I118" s="66">
        <f t="shared" si="19"/>
        <v>1.8</v>
      </c>
      <c r="J118" s="66">
        <f t="shared" si="20"/>
        <v>0.28799999999999998</v>
      </c>
      <c r="K118" s="103">
        <f t="shared" si="21"/>
        <v>407.35999999999996</v>
      </c>
      <c r="L118" s="89">
        <f t="shared" si="3"/>
        <v>2546</v>
      </c>
      <c r="M118" s="349">
        <v>2546</v>
      </c>
      <c r="N118" s="18"/>
    </row>
    <row r="119" spans="1:14" ht="14.1" customHeight="1">
      <c r="A119" s="891"/>
      <c r="B119" s="892"/>
      <c r="C119" s="893"/>
      <c r="D119" s="887"/>
      <c r="E119" s="62">
        <v>1000</v>
      </c>
      <c r="F119" s="63">
        <v>600</v>
      </c>
      <c r="G119" s="14">
        <v>170</v>
      </c>
      <c r="H119" s="65">
        <v>3</v>
      </c>
      <c r="I119" s="66">
        <f t="shared" si="19"/>
        <v>1.8</v>
      </c>
      <c r="J119" s="66">
        <f t="shared" si="20"/>
        <v>0.30599999999999999</v>
      </c>
      <c r="K119" s="103">
        <f t="shared" si="21"/>
        <v>432.82</v>
      </c>
      <c r="L119" s="89">
        <f>M119*(100%-$L$6)</f>
        <v>2546</v>
      </c>
      <c r="M119" s="349">
        <v>2546</v>
      </c>
      <c r="N119" s="18"/>
    </row>
    <row r="120" spans="1:14" ht="14.1" customHeight="1">
      <c r="A120" s="891"/>
      <c r="B120" s="892"/>
      <c r="C120" s="893"/>
      <c r="D120" s="887"/>
      <c r="E120" s="62">
        <v>1000</v>
      </c>
      <c r="F120" s="63">
        <v>600</v>
      </c>
      <c r="G120" s="64">
        <v>180</v>
      </c>
      <c r="H120" s="65">
        <v>3</v>
      </c>
      <c r="I120" s="66">
        <f t="shared" si="19"/>
        <v>1.8</v>
      </c>
      <c r="J120" s="66">
        <f t="shared" si="20"/>
        <v>0.32400000000000001</v>
      </c>
      <c r="K120" s="103">
        <f t="shared" si="21"/>
        <v>458.28</v>
      </c>
      <c r="L120" s="89">
        <f>M120*(100%-$L$6)</f>
        <v>2546</v>
      </c>
      <c r="M120" s="349">
        <v>2546</v>
      </c>
      <c r="N120" s="18"/>
    </row>
    <row r="121" spans="1:14" ht="14.1" customHeight="1">
      <c r="A121" s="891"/>
      <c r="B121" s="892"/>
      <c r="C121" s="893"/>
      <c r="D121" s="887"/>
      <c r="E121" s="62">
        <v>1000</v>
      </c>
      <c r="F121" s="63">
        <v>600</v>
      </c>
      <c r="G121" s="64">
        <v>190</v>
      </c>
      <c r="H121" s="65">
        <v>3</v>
      </c>
      <c r="I121" s="66">
        <f t="shared" si="19"/>
        <v>1.8</v>
      </c>
      <c r="J121" s="66">
        <f t="shared" si="20"/>
        <v>0.34200000000000003</v>
      </c>
      <c r="K121" s="103">
        <f t="shared" si="21"/>
        <v>483.74</v>
      </c>
      <c r="L121" s="89">
        <f>M121*(100%-$L$6)</f>
        <v>2546</v>
      </c>
      <c r="M121" s="349">
        <v>2546</v>
      </c>
      <c r="N121" s="18"/>
    </row>
    <row r="122" spans="1:14" ht="14.1" customHeight="1">
      <c r="A122" s="894"/>
      <c r="B122" s="895"/>
      <c r="C122" s="896"/>
      <c r="D122" s="921"/>
      <c r="E122" s="68">
        <v>1000</v>
      </c>
      <c r="F122" s="69">
        <v>600</v>
      </c>
      <c r="G122" s="84">
        <v>200</v>
      </c>
      <c r="H122" s="71">
        <v>2</v>
      </c>
      <c r="I122" s="72">
        <f t="shared" si="19"/>
        <v>1.2</v>
      </c>
      <c r="J122" s="72">
        <f t="shared" si="20"/>
        <v>0.24</v>
      </c>
      <c r="K122" s="75">
        <f t="shared" si="21"/>
        <v>509.2</v>
      </c>
      <c r="L122" s="353">
        <f>M122*(100%-$L$6)</f>
        <v>2546</v>
      </c>
      <c r="M122" s="350">
        <v>2546</v>
      </c>
      <c r="N122" s="18"/>
    </row>
    <row r="123" spans="1:14" ht="14.1" customHeight="1"/>
    <row r="124" spans="1:14" ht="14.1" customHeight="1">
      <c r="A124" s="126" t="s">
        <v>18</v>
      </c>
      <c r="B124" s="126"/>
      <c r="C124" s="126"/>
      <c r="D124" s="126"/>
      <c r="E124" s="126"/>
      <c r="F124" s="126"/>
      <c r="G124" s="126"/>
      <c r="H124" s="126"/>
      <c r="I124" s="127"/>
      <c r="J124" s="127"/>
      <c r="K124" s="892" t="s">
        <v>19</v>
      </c>
      <c r="L124" s="892"/>
      <c r="M124" s="46"/>
    </row>
    <row r="125" spans="1:14" ht="14.1" customHeight="1">
      <c r="A125" s="885" t="s">
        <v>30</v>
      </c>
      <c r="B125" s="885"/>
      <c r="C125" s="885"/>
      <c r="D125" s="885"/>
      <c r="E125" s="885"/>
      <c r="F125" s="885"/>
      <c r="G125" s="885"/>
      <c r="H125" s="885"/>
      <c r="I125" s="885"/>
      <c r="J125" s="885"/>
      <c r="K125" s="933" t="str">
        <f>'GBI 1'!K111</f>
        <v>105064 Москва</v>
      </c>
      <c r="L125" s="933"/>
      <c r="M125" s="127"/>
    </row>
    <row r="126" spans="1:14" ht="14.1" customHeight="1">
      <c r="A126" s="886" t="s">
        <v>26</v>
      </c>
      <c r="B126" s="886"/>
      <c r="C126" s="886"/>
      <c r="D126" s="886"/>
      <c r="E126" s="886"/>
      <c r="F126" s="886"/>
      <c r="G126" s="886"/>
      <c r="H126" s="886"/>
      <c r="I126" s="886"/>
      <c r="J126" s="886"/>
      <c r="K126" s="16" t="str">
        <f>'GBI 1'!K112:L112</f>
        <v>ул. Земляной вал, д.9</v>
      </c>
      <c r="L126" s="16"/>
      <c r="M126" s="347"/>
    </row>
    <row r="127" spans="1:14" ht="14.1" customHeight="1">
      <c r="A127" s="959" t="s">
        <v>66</v>
      </c>
      <c r="B127" s="959"/>
      <c r="C127" s="959"/>
      <c r="D127" s="959"/>
      <c r="E127" s="959"/>
      <c r="F127" s="959"/>
      <c r="G127" s="959"/>
      <c r="H127" s="959"/>
      <c r="I127" s="959"/>
      <c r="J127" s="959"/>
      <c r="K127" s="900" t="str">
        <f>'GBI 1'!K113</f>
        <v>тел.    +7 (495) 995 77 55</v>
      </c>
      <c r="L127" s="900"/>
      <c r="M127" s="342"/>
    </row>
    <row r="128" spans="1:14" ht="14.1" customHeight="1">
      <c r="A128" s="959"/>
      <c r="B128" s="959"/>
      <c r="C128" s="959"/>
      <c r="D128" s="959"/>
      <c r="E128" s="959"/>
      <c r="F128" s="959"/>
      <c r="G128" s="959"/>
      <c r="H128" s="959"/>
      <c r="I128" s="959"/>
      <c r="J128" s="959"/>
      <c r="K128" s="128" t="str">
        <f>'GBI 1'!K114</f>
        <v>факс   +7 (495) 995 77 75</v>
      </c>
      <c r="L128" s="17"/>
      <c r="M128" s="17"/>
    </row>
    <row r="129" spans="11:13" ht="14.1" customHeight="1">
      <c r="K129" s="128"/>
      <c r="L129" s="17"/>
      <c r="M129" s="17"/>
    </row>
  </sheetData>
  <customSheetViews>
    <customSheetView guid="{3066E766-2DBB-45F3-A2D6-9FEF3BE8F3F5}" scale="90" showPageBreaks="1" showGridLines="0" zeroValues="0" fitToPage="1" printArea="1" view="pageBreakPreview" showRuler="0">
      <pane ySplit="6" topLeftCell="A28" activePane="bottomLeft" state="frozen"/>
      <selection pane="bottomLeft" activeCell="A4" sqref="A4:L4"/>
      <pageMargins left="0.78740157480314965" right="0.78740157480314965" top="0.55118110236220474" bottom="0.55118110236220474" header="0.51181102362204722" footer="0.51181102362204722"/>
      <printOptions horizontalCentered="1"/>
      <pageSetup paperSize="9" scale="63" orientation="portrait" r:id="rId1"/>
      <headerFooter alignWithMargins="0"/>
    </customSheetView>
  </customSheetViews>
  <mergeCells count="40">
    <mergeCell ref="I7:I8"/>
    <mergeCell ref="J7:J8"/>
    <mergeCell ref="H7:H8"/>
    <mergeCell ref="A7:C8"/>
    <mergeCell ref="D7:D8"/>
    <mergeCell ref="E7:G7"/>
    <mergeCell ref="A128:J128"/>
    <mergeCell ref="A1:L1"/>
    <mergeCell ref="A2:L2"/>
    <mergeCell ref="A3:L3"/>
    <mergeCell ref="A4:L4"/>
    <mergeCell ref="A127:J127"/>
    <mergeCell ref="K7:L7"/>
    <mergeCell ref="A107:C122"/>
    <mergeCell ref="A125:J125"/>
    <mergeCell ref="A126:J126"/>
    <mergeCell ref="A9:L9"/>
    <mergeCell ref="A106:L106"/>
    <mergeCell ref="D57:D59"/>
    <mergeCell ref="A57:C72"/>
    <mergeCell ref="D39:D42"/>
    <mergeCell ref="A39:C56"/>
    <mergeCell ref="A89:C105"/>
    <mergeCell ref="D96:D99"/>
    <mergeCell ref="D23:D25"/>
    <mergeCell ref="K125:L125"/>
    <mergeCell ref="K124:L124"/>
    <mergeCell ref="A73:C88"/>
    <mergeCell ref="A10:C27"/>
    <mergeCell ref="D10:D17"/>
    <mergeCell ref="A28:C38"/>
    <mergeCell ref="K127:L127"/>
    <mergeCell ref="D107:D122"/>
    <mergeCell ref="D44:D45"/>
    <mergeCell ref="D47:D51"/>
    <mergeCell ref="D20:D22"/>
    <mergeCell ref="D89:D93"/>
    <mergeCell ref="D73:D75"/>
    <mergeCell ref="D37:D38"/>
    <mergeCell ref="D28:D34"/>
  </mergeCells>
  <phoneticPr fontId="0" type="noConversion"/>
  <printOptions horizontalCentered="1"/>
  <pageMargins left="0.78740157480314965" right="0.78740157480314965" top="0.55118110236220474" bottom="0.55118110236220474" header="0.51181102362204722" footer="0.51181102362204722"/>
  <pageSetup paperSize="9" scale="41" orientation="portrait" r:id="rId2"/>
  <headerFooter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63"/>
  <sheetViews>
    <sheetView showGridLines="0" view="pageBreakPreview" zoomScale="80" zoomScaleNormal="70" zoomScaleSheetLayoutView="80" zoomScalePageLayoutView="75" workbookViewId="0">
      <selection activeCell="T30" sqref="T30"/>
    </sheetView>
  </sheetViews>
  <sheetFormatPr defaultRowHeight="20.25"/>
  <cols>
    <col min="1" max="1" width="7.7109375" style="462" customWidth="1"/>
    <col min="2" max="2" width="7.7109375" style="19" customWidth="1"/>
    <col min="3" max="3" width="10.28515625" style="19" customWidth="1"/>
    <col min="4" max="4" width="39.7109375" style="19" customWidth="1"/>
    <col min="5" max="7" width="8.7109375" style="19" customWidth="1"/>
    <col min="8" max="10" width="10.7109375" style="19" customWidth="1"/>
    <col min="11" max="12" width="10.7109375" style="55" customWidth="1"/>
    <col min="13" max="13" width="10.7109375" style="55" hidden="1" customWidth="1"/>
    <col min="14" max="15" width="9.140625" style="52" customWidth="1"/>
    <col min="16" max="16" width="9.140625" style="19" customWidth="1"/>
    <col min="17" max="17" width="9.140625" style="48"/>
    <col min="18" max="16384" width="9.140625" style="19"/>
  </cols>
  <sheetData>
    <row r="1" spans="1:17" ht="15" customHeight="1">
      <c r="A1" s="960" t="s">
        <v>103</v>
      </c>
      <c r="B1" s="923"/>
      <c r="C1" s="923"/>
      <c r="D1" s="923"/>
      <c r="E1" s="923"/>
      <c r="F1" s="923"/>
      <c r="G1" s="923"/>
      <c r="H1" s="923"/>
      <c r="I1" s="923"/>
      <c r="J1" s="923"/>
      <c r="K1" s="923"/>
      <c r="L1" s="923"/>
      <c r="M1" s="466"/>
    </row>
    <row r="2" spans="1:17" ht="15" customHeight="1">
      <c r="A2" s="960" t="s">
        <v>0</v>
      </c>
      <c r="B2" s="923"/>
      <c r="C2" s="923"/>
      <c r="D2" s="923"/>
      <c r="E2" s="923"/>
      <c r="F2" s="923"/>
      <c r="G2" s="923"/>
      <c r="H2" s="923"/>
      <c r="I2" s="923"/>
      <c r="J2" s="923"/>
      <c r="K2" s="923"/>
      <c r="L2" s="923"/>
      <c r="M2" s="466"/>
    </row>
    <row r="3" spans="1:17" ht="15" customHeight="1">
      <c r="A3" s="961" t="s">
        <v>33</v>
      </c>
      <c r="B3" s="925"/>
      <c r="C3" s="925"/>
      <c r="D3" s="925"/>
      <c r="E3" s="925"/>
      <c r="F3" s="925"/>
      <c r="G3" s="925"/>
      <c r="H3" s="925"/>
      <c r="I3" s="925"/>
      <c r="J3" s="925"/>
      <c r="K3" s="925"/>
      <c r="L3" s="925"/>
      <c r="M3" s="467"/>
    </row>
    <row r="4" spans="1:17" ht="15" customHeight="1">
      <c r="A4" s="926" t="str">
        <f>'GBI 1'!A4:L4</f>
        <v xml:space="preserve"> от 3 августа 2015</v>
      </c>
      <c r="B4" s="923"/>
      <c r="C4" s="923"/>
      <c r="D4" s="923"/>
      <c r="E4" s="923"/>
      <c r="F4" s="923"/>
      <c r="G4" s="923"/>
      <c r="H4" s="923"/>
      <c r="I4" s="923"/>
      <c r="J4" s="923"/>
      <c r="K4" s="923"/>
      <c r="L4" s="923"/>
      <c r="M4" s="466"/>
    </row>
    <row r="5" spans="1:17" s="189" customFormat="1" ht="15" customHeight="1">
      <c r="A5" s="186"/>
      <c r="B5" s="187"/>
      <c r="C5" s="187"/>
      <c r="D5" s="187"/>
      <c r="E5" s="187"/>
      <c r="F5" s="187"/>
      <c r="G5" s="187"/>
      <c r="H5" s="187"/>
      <c r="I5" s="187"/>
      <c r="J5" s="187"/>
      <c r="K5" s="184"/>
      <c r="L5" s="185"/>
      <c r="M5" s="183"/>
      <c r="N5" s="188"/>
    </row>
    <row r="6" spans="1:17" ht="15" customHeight="1">
      <c r="A6" s="468"/>
      <c r="B6" s="466"/>
      <c r="C6" s="466"/>
      <c r="D6" s="466"/>
      <c r="E6" s="466"/>
      <c r="F6" s="466"/>
      <c r="G6" s="466"/>
      <c r="H6" s="466"/>
      <c r="I6" s="466"/>
      <c r="J6" s="466"/>
      <c r="K6" s="178" t="s">
        <v>81</v>
      </c>
      <c r="L6" s="179">
        <v>0</v>
      </c>
      <c r="M6" s="466"/>
    </row>
    <row r="7" spans="1:17" s="116" customFormat="1" ht="14.1" customHeight="1">
      <c r="A7" s="974" t="s">
        <v>2</v>
      </c>
      <c r="B7" s="904"/>
      <c r="C7" s="905"/>
      <c r="D7" s="976" t="s">
        <v>3</v>
      </c>
      <c r="E7" s="897" t="s">
        <v>4</v>
      </c>
      <c r="F7" s="981"/>
      <c r="G7" s="982"/>
      <c r="H7" s="972" t="s">
        <v>5</v>
      </c>
      <c r="I7" s="972" t="s">
        <v>6</v>
      </c>
      <c r="J7" s="972" t="s">
        <v>7</v>
      </c>
      <c r="K7" s="962" t="s">
        <v>55</v>
      </c>
      <c r="L7" s="983"/>
      <c r="M7" s="145"/>
      <c r="N7" s="465"/>
      <c r="O7" s="131"/>
      <c r="Q7" s="132"/>
    </row>
    <row r="8" spans="1:17" s="116" customFormat="1" ht="14.1" customHeight="1">
      <c r="A8" s="975"/>
      <c r="B8" s="901"/>
      <c r="C8" s="902"/>
      <c r="D8" s="980"/>
      <c r="E8" s="117" t="s">
        <v>8</v>
      </c>
      <c r="F8" s="118" t="s">
        <v>9</v>
      </c>
      <c r="G8" s="119" t="s">
        <v>10</v>
      </c>
      <c r="H8" s="980"/>
      <c r="I8" s="980"/>
      <c r="J8" s="973"/>
      <c r="K8" s="120" t="s">
        <v>11</v>
      </c>
      <c r="L8" s="121" t="s">
        <v>12</v>
      </c>
      <c r="M8" s="121" t="s">
        <v>82</v>
      </c>
      <c r="N8" s="465"/>
      <c r="O8" s="131"/>
      <c r="Q8" s="132"/>
    </row>
    <row r="9" spans="1:17" s="116" customFormat="1" ht="15.95" customHeight="1">
      <c r="A9" s="974" t="s">
        <v>448</v>
      </c>
      <c r="B9" s="904"/>
      <c r="C9" s="904"/>
      <c r="D9" s="904"/>
      <c r="E9" s="898"/>
      <c r="F9" s="898"/>
      <c r="G9" s="898"/>
      <c r="H9" s="898"/>
      <c r="I9" s="898"/>
      <c r="J9" s="898"/>
      <c r="K9" s="898"/>
      <c r="L9" s="899"/>
      <c r="M9" s="465"/>
      <c r="N9" s="465"/>
      <c r="O9" s="131"/>
      <c r="Q9" s="132"/>
    </row>
    <row r="10" spans="1:17" s="107" customFormat="1" ht="14.1" customHeight="1">
      <c r="A10" s="944" t="s">
        <v>449</v>
      </c>
      <c r="B10" s="945"/>
      <c r="C10" s="946"/>
      <c r="D10" s="978" t="s">
        <v>77</v>
      </c>
      <c r="E10" s="56">
        <v>1000</v>
      </c>
      <c r="F10" s="57">
        <v>600</v>
      </c>
      <c r="G10" s="58">
        <v>60</v>
      </c>
      <c r="H10" s="100">
        <v>4</v>
      </c>
      <c r="I10" s="60">
        <f t="shared" ref="I10:I54" si="0">E10*F10*H10/1000000</f>
        <v>2.4</v>
      </c>
      <c r="J10" s="60">
        <f t="shared" ref="J10:J54" si="1">E10*F10*G10*H10/1000000000</f>
        <v>0.14399999999999999</v>
      </c>
      <c r="K10" s="53">
        <f t="shared" ref="K10:K54" si="2">L10*J10/I10</f>
        <v>466.03800000000001</v>
      </c>
      <c r="L10" s="53">
        <f t="shared" ref="L10:L54" si="3">M10*(100%-$L$6)</f>
        <v>7767.3</v>
      </c>
      <c r="M10" s="134">
        <v>7767.3</v>
      </c>
      <c r="N10" s="883"/>
      <c r="O10" s="133"/>
      <c r="Q10" s="48"/>
    </row>
    <row r="11" spans="1:17" s="107" customFormat="1" ht="14.1" customHeight="1">
      <c r="A11" s="947"/>
      <c r="B11" s="948"/>
      <c r="C11" s="949"/>
      <c r="D11" s="979"/>
      <c r="E11" s="54">
        <v>1000</v>
      </c>
      <c r="F11" s="13">
        <v>600</v>
      </c>
      <c r="G11" s="14">
        <v>70</v>
      </c>
      <c r="H11" s="101">
        <v>4</v>
      </c>
      <c r="I11" s="61">
        <f t="shared" si="0"/>
        <v>2.4</v>
      </c>
      <c r="J11" s="61">
        <f t="shared" si="1"/>
        <v>0.16800000000000001</v>
      </c>
      <c r="K11" s="11">
        <f t="shared" si="2"/>
        <v>518.84700000000009</v>
      </c>
      <c r="L11" s="11">
        <f t="shared" si="3"/>
        <v>7412.1</v>
      </c>
      <c r="M11" s="105">
        <v>7412.1</v>
      </c>
      <c r="N11" s="883"/>
      <c r="O11" s="133"/>
      <c r="Q11" s="48"/>
    </row>
    <row r="12" spans="1:17" s="107" customFormat="1" ht="14.1" customHeight="1">
      <c r="A12" s="947"/>
      <c r="B12" s="948"/>
      <c r="C12" s="949"/>
      <c r="D12" s="979"/>
      <c r="E12" s="54">
        <v>1000</v>
      </c>
      <c r="F12" s="13">
        <v>600</v>
      </c>
      <c r="G12" s="14">
        <v>80</v>
      </c>
      <c r="H12" s="101">
        <v>3</v>
      </c>
      <c r="I12" s="61">
        <f t="shared" si="0"/>
        <v>1.8</v>
      </c>
      <c r="J12" s="61">
        <f t="shared" si="1"/>
        <v>0.14399999999999999</v>
      </c>
      <c r="K12" s="11">
        <f t="shared" si="2"/>
        <v>570.72800000000007</v>
      </c>
      <c r="L12" s="11">
        <f t="shared" si="3"/>
        <v>7134.1</v>
      </c>
      <c r="M12" s="105">
        <v>7134.1</v>
      </c>
      <c r="N12" s="883"/>
      <c r="O12" s="133"/>
      <c r="Q12" s="48"/>
    </row>
    <row r="13" spans="1:17" s="107" customFormat="1" ht="14.1" customHeight="1">
      <c r="A13" s="947"/>
      <c r="B13" s="948"/>
      <c r="C13" s="949"/>
      <c r="D13" s="106"/>
      <c r="E13" s="54">
        <v>1000</v>
      </c>
      <c r="F13" s="13">
        <v>600</v>
      </c>
      <c r="G13" s="102">
        <v>90</v>
      </c>
      <c r="H13" s="101">
        <v>3</v>
      </c>
      <c r="I13" s="61">
        <f t="shared" si="0"/>
        <v>1.8</v>
      </c>
      <c r="J13" s="61">
        <f t="shared" si="1"/>
        <v>0.16200000000000001</v>
      </c>
      <c r="K13" s="11">
        <f t="shared" si="2"/>
        <v>623.65499999999997</v>
      </c>
      <c r="L13" s="11">
        <f t="shared" si="3"/>
        <v>6929.5</v>
      </c>
      <c r="M13" s="105">
        <v>6929.5</v>
      </c>
      <c r="N13" s="883"/>
      <c r="O13" s="133"/>
      <c r="Q13" s="48"/>
    </row>
    <row r="14" spans="1:17" s="107" customFormat="1" ht="14.1" customHeight="1">
      <c r="A14" s="947"/>
      <c r="B14" s="948"/>
      <c r="C14" s="949"/>
      <c r="D14" s="106" t="s">
        <v>63</v>
      </c>
      <c r="E14" s="54">
        <v>1000</v>
      </c>
      <c r="F14" s="13">
        <v>600</v>
      </c>
      <c r="G14" s="102">
        <v>100</v>
      </c>
      <c r="H14" s="101">
        <v>2</v>
      </c>
      <c r="I14" s="61">
        <f t="shared" si="0"/>
        <v>1.2</v>
      </c>
      <c r="J14" s="61">
        <f t="shared" si="1"/>
        <v>0.12</v>
      </c>
      <c r="K14" s="11">
        <f t="shared" si="2"/>
        <v>676.05000000000007</v>
      </c>
      <c r="L14" s="11">
        <f t="shared" si="3"/>
        <v>6760.5</v>
      </c>
      <c r="M14" s="105">
        <v>6760.5</v>
      </c>
      <c r="N14" s="883"/>
      <c r="O14" s="133"/>
      <c r="Q14" s="48"/>
    </row>
    <row r="15" spans="1:17" s="107" customFormat="1" ht="14.1" customHeight="1">
      <c r="A15" s="947"/>
      <c r="B15" s="948"/>
      <c r="C15" s="949"/>
      <c r="D15" s="106"/>
      <c r="E15" s="54">
        <v>1000</v>
      </c>
      <c r="F15" s="13">
        <v>600</v>
      </c>
      <c r="G15" s="102">
        <v>110</v>
      </c>
      <c r="H15" s="101">
        <v>2</v>
      </c>
      <c r="I15" s="61">
        <f t="shared" si="0"/>
        <v>1.2</v>
      </c>
      <c r="J15" s="61">
        <f t="shared" si="1"/>
        <v>0.13200000000000001</v>
      </c>
      <c r="K15" s="11">
        <f t="shared" si="2"/>
        <v>727.98</v>
      </c>
      <c r="L15" s="11">
        <f t="shared" si="3"/>
        <v>6618</v>
      </c>
      <c r="M15" s="105">
        <v>6618</v>
      </c>
      <c r="N15" s="883"/>
      <c r="O15" s="133"/>
      <c r="Q15" s="48"/>
    </row>
    <row r="16" spans="1:17" s="107" customFormat="1" ht="14.1" customHeight="1">
      <c r="A16" s="947"/>
      <c r="B16" s="948"/>
      <c r="C16" s="949"/>
      <c r="D16" s="979" t="s">
        <v>69</v>
      </c>
      <c r="E16" s="54">
        <v>1000</v>
      </c>
      <c r="F16" s="13">
        <v>600</v>
      </c>
      <c r="G16" s="102">
        <v>120</v>
      </c>
      <c r="H16" s="101">
        <v>2</v>
      </c>
      <c r="I16" s="61">
        <f t="shared" si="0"/>
        <v>1.2</v>
      </c>
      <c r="J16" s="61">
        <f t="shared" si="1"/>
        <v>0.14399999999999999</v>
      </c>
      <c r="K16" s="11">
        <f t="shared" si="2"/>
        <v>780.2399999999999</v>
      </c>
      <c r="L16" s="11">
        <f t="shared" si="3"/>
        <v>6502</v>
      </c>
      <c r="M16" s="105">
        <v>6502</v>
      </c>
      <c r="N16" s="883"/>
      <c r="O16" s="133"/>
      <c r="Q16" s="48"/>
    </row>
    <row r="17" spans="1:17" s="107" customFormat="1" ht="14.1" customHeight="1">
      <c r="A17" s="947"/>
      <c r="B17" s="948"/>
      <c r="C17" s="949"/>
      <c r="D17" s="979"/>
      <c r="E17" s="54">
        <v>1000</v>
      </c>
      <c r="F17" s="13">
        <v>600</v>
      </c>
      <c r="G17" s="14">
        <v>130</v>
      </c>
      <c r="H17" s="101">
        <v>2</v>
      </c>
      <c r="I17" s="61">
        <f t="shared" si="0"/>
        <v>1.2</v>
      </c>
      <c r="J17" s="61">
        <f t="shared" si="1"/>
        <v>0.156</v>
      </c>
      <c r="K17" s="11">
        <f t="shared" si="2"/>
        <v>832.54600000000005</v>
      </c>
      <c r="L17" s="11">
        <f t="shared" si="3"/>
        <v>6404.2</v>
      </c>
      <c r="M17" s="105">
        <v>6404.2</v>
      </c>
      <c r="N17" s="883"/>
      <c r="O17" s="133"/>
      <c r="Q17" s="48"/>
    </row>
    <row r="18" spans="1:17" s="107" customFormat="1" ht="14.1" customHeight="1">
      <c r="A18" s="947"/>
      <c r="B18" s="948"/>
      <c r="C18" s="949"/>
      <c r="D18" s="979"/>
      <c r="E18" s="54">
        <v>1000</v>
      </c>
      <c r="F18" s="13">
        <v>600</v>
      </c>
      <c r="G18" s="14">
        <v>140</v>
      </c>
      <c r="H18" s="101">
        <v>2</v>
      </c>
      <c r="I18" s="61">
        <f t="shared" si="0"/>
        <v>1.2</v>
      </c>
      <c r="J18" s="61">
        <f t="shared" si="1"/>
        <v>0.16800000000000001</v>
      </c>
      <c r="K18" s="11">
        <f t="shared" si="2"/>
        <v>885.47200000000021</v>
      </c>
      <c r="L18" s="11">
        <f t="shared" si="3"/>
        <v>6324.8</v>
      </c>
      <c r="M18" s="105">
        <v>6324.8</v>
      </c>
      <c r="N18" s="883"/>
      <c r="O18" s="133"/>
      <c r="Q18" s="48"/>
    </row>
    <row r="19" spans="1:17" s="107" customFormat="1" ht="14.1" customHeight="1">
      <c r="A19" s="947"/>
      <c r="B19" s="948"/>
      <c r="C19" s="949"/>
      <c r="D19" s="979"/>
      <c r="E19" s="54">
        <v>1000</v>
      </c>
      <c r="F19" s="13">
        <v>600</v>
      </c>
      <c r="G19" s="14">
        <v>150</v>
      </c>
      <c r="H19" s="101">
        <v>2</v>
      </c>
      <c r="I19" s="61">
        <f t="shared" si="0"/>
        <v>1.2</v>
      </c>
      <c r="J19" s="61">
        <f t="shared" si="1"/>
        <v>0.18</v>
      </c>
      <c r="K19" s="11">
        <f t="shared" si="2"/>
        <v>945.21</v>
      </c>
      <c r="L19" s="11">
        <f t="shared" si="3"/>
        <v>6301.4</v>
      </c>
      <c r="M19" s="105">
        <v>6301.4</v>
      </c>
      <c r="N19" s="883"/>
      <c r="O19" s="133"/>
      <c r="Q19" s="48"/>
    </row>
    <row r="20" spans="1:17" s="107" customFormat="1" ht="14.1" customHeight="1">
      <c r="A20" s="947"/>
      <c r="B20" s="948"/>
      <c r="C20" s="949"/>
      <c r="D20" s="979"/>
      <c r="E20" s="54">
        <v>1000</v>
      </c>
      <c r="F20" s="13">
        <v>600</v>
      </c>
      <c r="G20" s="102">
        <v>160</v>
      </c>
      <c r="H20" s="101">
        <v>2</v>
      </c>
      <c r="I20" s="61">
        <f t="shared" si="0"/>
        <v>1.2</v>
      </c>
      <c r="J20" s="61">
        <f t="shared" si="1"/>
        <v>0.192</v>
      </c>
      <c r="K20" s="11">
        <f t="shared" si="2"/>
        <v>1004.9760000000002</v>
      </c>
      <c r="L20" s="11">
        <f t="shared" si="3"/>
        <v>6281.1</v>
      </c>
      <c r="M20" s="105">
        <v>6281.1</v>
      </c>
      <c r="N20" s="883"/>
      <c r="O20" s="133"/>
      <c r="Q20" s="48"/>
    </row>
    <row r="21" spans="1:17" s="107" customFormat="1" ht="14.1" customHeight="1">
      <c r="A21" s="947"/>
      <c r="B21" s="948"/>
      <c r="C21" s="949"/>
      <c r="D21" s="471"/>
      <c r="E21" s="54">
        <v>1000</v>
      </c>
      <c r="F21" s="13">
        <v>600</v>
      </c>
      <c r="G21" s="14">
        <v>170</v>
      </c>
      <c r="H21" s="101">
        <v>1</v>
      </c>
      <c r="I21" s="61">
        <f t="shared" si="0"/>
        <v>0.6</v>
      </c>
      <c r="J21" s="61">
        <f t="shared" si="1"/>
        <v>0.10199999999999999</v>
      </c>
      <c r="K21" s="11">
        <f t="shared" si="2"/>
        <v>1064.1489999999999</v>
      </c>
      <c r="L21" s="11">
        <f t="shared" si="3"/>
        <v>6259.7</v>
      </c>
      <c r="M21" s="105">
        <v>6259.7</v>
      </c>
      <c r="N21" s="883"/>
      <c r="O21" s="133"/>
      <c r="Q21" s="48"/>
    </row>
    <row r="22" spans="1:17" s="107" customFormat="1" ht="14.1" customHeight="1">
      <c r="A22" s="947"/>
      <c r="B22" s="948"/>
      <c r="C22" s="949"/>
      <c r="D22" s="471"/>
      <c r="E22" s="54">
        <v>1000</v>
      </c>
      <c r="F22" s="13">
        <v>600</v>
      </c>
      <c r="G22" s="14">
        <v>180</v>
      </c>
      <c r="H22" s="101">
        <v>1</v>
      </c>
      <c r="I22" s="61">
        <f t="shared" si="0"/>
        <v>0.6</v>
      </c>
      <c r="J22" s="61">
        <f t="shared" si="1"/>
        <v>0.108</v>
      </c>
      <c r="K22" s="11">
        <f t="shared" si="2"/>
        <v>1126.7460000000001</v>
      </c>
      <c r="L22" s="11">
        <f t="shared" si="3"/>
        <v>6259.7</v>
      </c>
      <c r="M22" s="105">
        <v>6259.7</v>
      </c>
      <c r="N22" s="883"/>
      <c r="O22" s="133"/>
      <c r="Q22" s="48"/>
    </row>
    <row r="23" spans="1:17" s="107" customFormat="1" ht="14.1" customHeight="1">
      <c r="A23" s="947"/>
      <c r="B23" s="948"/>
      <c r="C23" s="949"/>
      <c r="D23" s="471"/>
      <c r="E23" s="54">
        <v>1000</v>
      </c>
      <c r="F23" s="13">
        <v>600</v>
      </c>
      <c r="G23" s="14">
        <v>190</v>
      </c>
      <c r="H23" s="101">
        <v>1</v>
      </c>
      <c r="I23" s="61">
        <f t="shared" si="0"/>
        <v>0.6</v>
      </c>
      <c r="J23" s="61">
        <f t="shared" si="1"/>
        <v>0.114</v>
      </c>
      <c r="K23" s="11">
        <f t="shared" si="2"/>
        <v>1189.3430000000001</v>
      </c>
      <c r="L23" s="11">
        <f t="shared" si="3"/>
        <v>6259.7</v>
      </c>
      <c r="M23" s="105">
        <v>6259.7</v>
      </c>
      <c r="N23" s="883"/>
      <c r="O23" s="133"/>
      <c r="Q23" s="48"/>
    </row>
    <row r="24" spans="1:17" s="107" customFormat="1" ht="14.1" customHeight="1">
      <c r="A24" s="950"/>
      <c r="B24" s="951"/>
      <c r="C24" s="952"/>
      <c r="D24" s="181"/>
      <c r="E24" s="54">
        <v>1000</v>
      </c>
      <c r="F24" s="13">
        <v>600</v>
      </c>
      <c r="G24" s="14">
        <v>200</v>
      </c>
      <c r="H24" s="101">
        <v>1</v>
      </c>
      <c r="I24" s="61">
        <f t="shared" si="0"/>
        <v>0.6</v>
      </c>
      <c r="J24" s="61">
        <f t="shared" si="1"/>
        <v>0.12</v>
      </c>
      <c r="K24" s="11">
        <f t="shared" si="2"/>
        <v>1251.94</v>
      </c>
      <c r="L24" s="11">
        <f t="shared" si="3"/>
        <v>6259.7</v>
      </c>
      <c r="M24" s="182">
        <v>6259.7</v>
      </c>
      <c r="N24" s="883"/>
      <c r="O24" s="133"/>
      <c r="Q24" s="48"/>
    </row>
    <row r="25" spans="1:17" s="107" customFormat="1" ht="14.1" customHeight="1">
      <c r="A25" s="944" t="s">
        <v>450</v>
      </c>
      <c r="B25" s="945"/>
      <c r="C25" s="945"/>
      <c r="D25" s="978" t="s">
        <v>77</v>
      </c>
      <c r="E25" s="56">
        <v>1000</v>
      </c>
      <c r="F25" s="57">
        <v>600</v>
      </c>
      <c r="G25" s="58">
        <v>60</v>
      </c>
      <c r="H25" s="100">
        <v>4</v>
      </c>
      <c r="I25" s="60">
        <f t="shared" si="0"/>
        <v>2.4</v>
      </c>
      <c r="J25" s="60">
        <f t="shared" si="1"/>
        <v>0.14399999999999999</v>
      </c>
      <c r="K25" s="53">
        <f t="shared" si="2"/>
        <v>425.54399999999998</v>
      </c>
      <c r="L25" s="53">
        <f t="shared" si="3"/>
        <v>7092.4</v>
      </c>
      <c r="M25" s="134">
        <v>7092.4</v>
      </c>
      <c r="N25" s="883"/>
      <c r="O25"/>
      <c r="Q25" s="48"/>
    </row>
    <row r="26" spans="1:17" s="107" customFormat="1" ht="14.1" customHeight="1">
      <c r="A26" s="947"/>
      <c r="B26" s="948"/>
      <c r="C26" s="948"/>
      <c r="D26" s="979"/>
      <c r="E26" s="54">
        <v>1000</v>
      </c>
      <c r="F26" s="13">
        <v>600</v>
      </c>
      <c r="G26" s="14">
        <v>70</v>
      </c>
      <c r="H26" s="101">
        <v>4</v>
      </c>
      <c r="I26" s="61">
        <f t="shared" si="0"/>
        <v>2.4</v>
      </c>
      <c r="J26" s="61">
        <f t="shared" si="1"/>
        <v>0.16800000000000001</v>
      </c>
      <c r="K26" s="11">
        <f t="shared" si="2"/>
        <v>485.21200000000005</v>
      </c>
      <c r="L26" s="11">
        <f t="shared" si="3"/>
        <v>6931.6</v>
      </c>
      <c r="M26" s="105">
        <v>6931.6</v>
      </c>
      <c r="N26" s="883"/>
      <c r="O26" s="133"/>
      <c r="Q26" s="48"/>
    </row>
    <row r="27" spans="1:17" s="107" customFormat="1" ht="14.1" customHeight="1">
      <c r="A27" s="947"/>
      <c r="B27" s="948"/>
      <c r="C27" s="948"/>
      <c r="D27" s="979"/>
      <c r="E27" s="54">
        <v>1000</v>
      </c>
      <c r="F27" s="13">
        <v>600</v>
      </c>
      <c r="G27" s="14">
        <v>80</v>
      </c>
      <c r="H27" s="101">
        <v>3</v>
      </c>
      <c r="I27" s="61">
        <f t="shared" si="0"/>
        <v>1.8</v>
      </c>
      <c r="J27" s="61">
        <f t="shared" si="1"/>
        <v>0.14399999999999999</v>
      </c>
      <c r="K27" s="11">
        <f t="shared" si="2"/>
        <v>543.69599999999991</v>
      </c>
      <c r="L27" s="11">
        <f t="shared" si="3"/>
        <v>6796.2</v>
      </c>
      <c r="M27" s="105">
        <v>6796.2</v>
      </c>
      <c r="N27" s="883"/>
      <c r="O27" s="133"/>
      <c r="Q27" s="48"/>
    </row>
    <row r="28" spans="1:17" s="107" customFormat="1" ht="14.1" customHeight="1">
      <c r="A28" s="947"/>
      <c r="B28" s="948"/>
      <c r="C28" s="948"/>
      <c r="D28" s="106"/>
      <c r="E28" s="54">
        <v>1000</v>
      </c>
      <c r="F28" s="13">
        <v>600</v>
      </c>
      <c r="G28" s="102">
        <v>90</v>
      </c>
      <c r="H28" s="101">
        <v>3</v>
      </c>
      <c r="I28" s="61">
        <f t="shared" si="0"/>
        <v>1.8</v>
      </c>
      <c r="J28" s="61">
        <f t="shared" si="1"/>
        <v>0.16200000000000001</v>
      </c>
      <c r="K28" s="11">
        <f t="shared" si="2"/>
        <v>593.97299999999996</v>
      </c>
      <c r="L28" s="11">
        <f t="shared" si="3"/>
        <v>6599.7</v>
      </c>
      <c r="M28" s="105">
        <v>6599.7</v>
      </c>
      <c r="N28" s="883"/>
      <c r="O28" s="133"/>
      <c r="Q28" s="48"/>
    </row>
    <row r="29" spans="1:17" s="107" customFormat="1" ht="14.1" customHeight="1">
      <c r="A29" s="947"/>
      <c r="B29" s="948"/>
      <c r="C29" s="948"/>
      <c r="D29" s="106" t="s">
        <v>63</v>
      </c>
      <c r="E29" s="54">
        <v>1000</v>
      </c>
      <c r="F29" s="13">
        <v>600</v>
      </c>
      <c r="G29" s="102">
        <v>100</v>
      </c>
      <c r="H29" s="101">
        <v>3</v>
      </c>
      <c r="I29" s="61">
        <f t="shared" si="0"/>
        <v>1.8</v>
      </c>
      <c r="J29" s="61">
        <f t="shared" si="1"/>
        <v>0.18</v>
      </c>
      <c r="K29" s="11">
        <f t="shared" si="2"/>
        <v>643.78000000000009</v>
      </c>
      <c r="L29" s="11">
        <f t="shared" si="3"/>
        <v>6437.8</v>
      </c>
      <c r="M29" s="105">
        <v>6437.8</v>
      </c>
      <c r="N29" s="883"/>
      <c r="O29" s="133"/>
      <c r="Q29" s="48"/>
    </row>
    <row r="30" spans="1:17" s="107" customFormat="1" ht="14.1" customHeight="1">
      <c r="A30" s="947"/>
      <c r="B30" s="948"/>
      <c r="C30" s="948"/>
      <c r="D30" s="106"/>
      <c r="E30" s="54">
        <v>1000</v>
      </c>
      <c r="F30" s="13">
        <v>600</v>
      </c>
      <c r="G30" s="102">
        <v>110</v>
      </c>
      <c r="H30" s="101">
        <v>2</v>
      </c>
      <c r="I30" s="61">
        <f t="shared" si="0"/>
        <v>1.2</v>
      </c>
      <c r="J30" s="61">
        <f t="shared" si="1"/>
        <v>0.13200000000000001</v>
      </c>
      <c r="K30" s="11">
        <f t="shared" si="2"/>
        <v>693.154</v>
      </c>
      <c r="L30" s="11">
        <f t="shared" si="3"/>
        <v>6301.4</v>
      </c>
      <c r="M30" s="105">
        <v>6301.4</v>
      </c>
      <c r="N30" s="883"/>
      <c r="O30" s="133"/>
      <c r="Q30" s="48"/>
    </row>
    <row r="31" spans="1:17" s="107" customFormat="1" ht="14.1" customHeight="1">
      <c r="A31" s="947"/>
      <c r="B31" s="948"/>
      <c r="C31" s="948"/>
      <c r="D31" s="979" t="s">
        <v>69</v>
      </c>
      <c r="E31" s="54">
        <v>1000</v>
      </c>
      <c r="F31" s="13">
        <v>600</v>
      </c>
      <c r="G31" s="102">
        <v>120</v>
      </c>
      <c r="H31" s="101">
        <v>2</v>
      </c>
      <c r="I31" s="61">
        <f t="shared" si="0"/>
        <v>1.2</v>
      </c>
      <c r="J31" s="61">
        <f t="shared" si="1"/>
        <v>0.14399999999999999</v>
      </c>
      <c r="K31" s="11">
        <f t="shared" si="2"/>
        <v>743.09999999999991</v>
      </c>
      <c r="L31" s="11">
        <f t="shared" si="3"/>
        <v>6192.5</v>
      </c>
      <c r="M31" s="105">
        <v>6192.5</v>
      </c>
      <c r="N31" s="883"/>
      <c r="O31" s="133"/>
      <c r="Q31" s="48"/>
    </row>
    <row r="32" spans="1:17" s="107" customFormat="1" ht="14.1" customHeight="1">
      <c r="A32" s="947"/>
      <c r="B32" s="948"/>
      <c r="C32" s="948"/>
      <c r="D32" s="979"/>
      <c r="E32" s="54">
        <v>1000</v>
      </c>
      <c r="F32" s="13">
        <v>600</v>
      </c>
      <c r="G32" s="14">
        <v>130</v>
      </c>
      <c r="H32" s="101">
        <v>2</v>
      </c>
      <c r="I32" s="61">
        <f t="shared" si="0"/>
        <v>1.2</v>
      </c>
      <c r="J32" s="61">
        <f t="shared" si="1"/>
        <v>0.156</v>
      </c>
      <c r="K32" s="11">
        <f t="shared" si="2"/>
        <v>792.84400000000005</v>
      </c>
      <c r="L32" s="11">
        <f t="shared" si="3"/>
        <v>6098.8</v>
      </c>
      <c r="M32" s="105">
        <v>6098.8</v>
      </c>
      <c r="N32" s="883"/>
      <c r="O32" s="133"/>
      <c r="Q32" s="48"/>
    </row>
    <row r="33" spans="1:17" s="107" customFormat="1" ht="14.1" customHeight="1">
      <c r="A33" s="947"/>
      <c r="B33" s="948"/>
      <c r="C33" s="948"/>
      <c r="D33" s="979"/>
      <c r="E33" s="54">
        <v>1000</v>
      </c>
      <c r="F33" s="13">
        <v>600</v>
      </c>
      <c r="G33" s="14">
        <v>140</v>
      </c>
      <c r="H33" s="101">
        <v>2</v>
      </c>
      <c r="I33" s="61">
        <f t="shared" si="0"/>
        <v>1.2</v>
      </c>
      <c r="J33" s="61">
        <f t="shared" si="1"/>
        <v>0.16800000000000001</v>
      </c>
      <c r="K33" s="11">
        <f t="shared" si="2"/>
        <v>843.43000000000006</v>
      </c>
      <c r="L33" s="11">
        <f t="shared" si="3"/>
        <v>6024.5</v>
      </c>
      <c r="M33" s="105">
        <v>6024.5</v>
      </c>
      <c r="N33" s="883"/>
      <c r="O33" s="133"/>
      <c r="Q33" s="48"/>
    </row>
    <row r="34" spans="1:17" s="107" customFormat="1" ht="14.1" customHeight="1">
      <c r="A34" s="947"/>
      <c r="B34" s="948"/>
      <c r="C34" s="948"/>
      <c r="D34" s="979"/>
      <c r="E34" s="54">
        <v>1000</v>
      </c>
      <c r="F34" s="13">
        <v>600</v>
      </c>
      <c r="G34" s="14">
        <v>150</v>
      </c>
      <c r="H34" s="101">
        <v>2</v>
      </c>
      <c r="I34" s="61">
        <f t="shared" si="0"/>
        <v>1.2</v>
      </c>
      <c r="J34" s="61">
        <f t="shared" si="1"/>
        <v>0.18</v>
      </c>
      <c r="K34" s="11">
        <f t="shared" si="2"/>
        <v>893.14499999999998</v>
      </c>
      <c r="L34" s="11">
        <f t="shared" si="3"/>
        <v>5954.3</v>
      </c>
      <c r="M34" s="105">
        <v>5954.3</v>
      </c>
      <c r="N34" s="883"/>
      <c r="O34" s="133"/>
      <c r="Q34" s="48"/>
    </row>
    <row r="35" spans="1:17" s="107" customFormat="1" ht="14.1" customHeight="1">
      <c r="A35" s="947"/>
      <c r="B35" s="948"/>
      <c r="C35" s="948"/>
      <c r="D35" s="979"/>
      <c r="E35" s="54">
        <v>1000</v>
      </c>
      <c r="F35" s="13">
        <v>600</v>
      </c>
      <c r="G35" s="102">
        <v>160</v>
      </c>
      <c r="H35" s="101">
        <v>2</v>
      </c>
      <c r="I35" s="61">
        <f t="shared" si="0"/>
        <v>1.2</v>
      </c>
      <c r="J35" s="61">
        <f t="shared" si="1"/>
        <v>0.192</v>
      </c>
      <c r="K35" s="11">
        <f t="shared" si="2"/>
        <v>943.07200000000012</v>
      </c>
      <c r="L35" s="11">
        <f t="shared" si="3"/>
        <v>5894.2</v>
      </c>
      <c r="M35" s="105">
        <v>5894.2</v>
      </c>
      <c r="N35" s="883"/>
      <c r="O35" s="133"/>
      <c r="Q35" s="48"/>
    </row>
    <row r="36" spans="1:17" s="107" customFormat="1" ht="14.1" customHeight="1">
      <c r="A36" s="947"/>
      <c r="B36" s="948"/>
      <c r="C36" s="948"/>
      <c r="D36" s="471"/>
      <c r="E36" s="54">
        <v>1000</v>
      </c>
      <c r="F36" s="13">
        <v>600</v>
      </c>
      <c r="G36" s="14">
        <v>170</v>
      </c>
      <c r="H36" s="101">
        <v>2</v>
      </c>
      <c r="I36" s="61">
        <f t="shared" si="0"/>
        <v>1.2</v>
      </c>
      <c r="J36" s="61">
        <f t="shared" si="1"/>
        <v>0.20399999999999999</v>
      </c>
      <c r="K36" s="11">
        <f t="shared" si="2"/>
        <v>990.94700000000012</v>
      </c>
      <c r="L36" s="11">
        <f t="shared" si="3"/>
        <v>5829.1</v>
      </c>
      <c r="M36" s="105">
        <v>5829.1</v>
      </c>
      <c r="N36" s="883"/>
      <c r="O36" s="133"/>
      <c r="Q36" s="48"/>
    </row>
    <row r="37" spans="1:17" s="107" customFormat="1" ht="14.1" customHeight="1">
      <c r="A37" s="947"/>
      <c r="B37" s="948"/>
      <c r="C37" s="948"/>
      <c r="D37" s="471"/>
      <c r="E37" s="54">
        <v>1000</v>
      </c>
      <c r="F37" s="13">
        <v>600</v>
      </c>
      <c r="G37" s="14">
        <v>180</v>
      </c>
      <c r="H37" s="101">
        <v>2</v>
      </c>
      <c r="I37" s="61">
        <f t="shared" si="0"/>
        <v>1.2</v>
      </c>
      <c r="J37" s="61">
        <f t="shared" si="1"/>
        <v>0.216</v>
      </c>
      <c r="K37" s="11">
        <f t="shared" si="2"/>
        <v>1030.5360000000001</v>
      </c>
      <c r="L37" s="11">
        <f t="shared" si="3"/>
        <v>5725.2</v>
      </c>
      <c r="M37" s="105">
        <v>5725.2</v>
      </c>
      <c r="N37" s="883"/>
      <c r="O37" s="133"/>
      <c r="Q37" s="48"/>
    </row>
    <row r="38" spans="1:17" s="107" customFormat="1" ht="14.1" customHeight="1">
      <c r="A38" s="947"/>
      <c r="B38" s="948"/>
      <c r="C38" s="948"/>
      <c r="D38" s="471"/>
      <c r="E38" s="54">
        <v>1000</v>
      </c>
      <c r="F38" s="13">
        <v>600</v>
      </c>
      <c r="G38" s="14">
        <v>190</v>
      </c>
      <c r="H38" s="101">
        <v>1</v>
      </c>
      <c r="I38" s="61">
        <f t="shared" si="0"/>
        <v>0.6</v>
      </c>
      <c r="J38" s="61">
        <f t="shared" si="1"/>
        <v>0.114</v>
      </c>
      <c r="K38" s="11">
        <f t="shared" si="2"/>
        <v>1087.7880000000002</v>
      </c>
      <c r="L38" s="11">
        <f t="shared" si="3"/>
        <v>5725.2</v>
      </c>
      <c r="M38" s="105">
        <v>5725.2</v>
      </c>
      <c r="N38" s="883"/>
      <c r="O38" s="133"/>
      <c r="Q38" s="48"/>
    </row>
    <row r="39" spans="1:17" s="107" customFormat="1" ht="14.1" customHeight="1">
      <c r="A39" s="950"/>
      <c r="B39" s="951"/>
      <c r="C39" s="951"/>
      <c r="D39" s="135"/>
      <c r="E39" s="54">
        <v>1000</v>
      </c>
      <c r="F39" s="13">
        <v>600</v>
      </c>
      <c r="G39" s="14">
        <v>200</v>
      </c>
      <c r="H39" s="101">
        <v>1</v>
      </c>
      <c r="I39" s="61">
        <f t="shared" si="0"/>
        <v>0.6</v>
      </c>
      <c r="J39" s="61">
        <f t="shared" si="1"/>
        <v>0.12</v>
      </c>
      <c r="K39" s="11">
        <f t="shared" si="2"/>
        <v>1145.04</v>
      </c>
      <c r="L39" s="11">
        <f t="shared" si="3"/>
        <v>5725.2</v>
      </c>
      <c r="M39" s="182">
        <v>5725.2</v>
      </c>
      <c r="N39" s="883"/>
      <c r="O39" s="133"/>
      <c r="Q39" s="48"/>
    </row>
    <row r="40" spans="1:17" s="107" customFormat="1" ht="14.1" customHeight="1">
      <c r="A40" s="888" t="s">
        <v>451</v>
      </c>
      <c r="B40" s="889"/>
      <c r="C40" s="889"/>
      <c r="D40" s="978" t="s">
        <v>77</v>
      </c>
      <c r="E40" s="56">
        <v>1200</v>
      </c>
      <c r="F40" s="57">
        <v>1000</v>
      </c>
      <c r="G40" s="58">
        <v>60</v>
      </c>
      <c r="H40" s="100">
        <v>2</v>
      </c>
      <c r="I40" s="60">
        <f t="shared" si="0"/>
        <v>2.4</v>
      </c>
      <c r="J40" s="60">
        <f t="shared" si="1"/>
        <v>0.14399999999999999</v>
      </c>
      <c r="K40" s="53">
        <f t="shared" si="2"/>
        <v>382.99199999999996</v>
      </c>
      <c r="L40" s="53">
        <f t="shared" si="3"/>
        <v>6383.2</v>
      </c>
      <c r="M40" s="182">
        <v>6383.2</v>
      </c>
      <c r="N40" s="883"/>
      <c r="O40" s="133"/>
      <c r="Q40" s="48"/>
    </row>
    <row r="41" spans="1:17" ht="14.1" customHeight="1">
      <c r="A41" s="891"/>
      <c r="B41" s="892"/>
      <c r="C41" s="892"/>
      <c r="D41" s="979"/>
      <c r="E41" s="54">
        <v>1200</v>
      </c>
      <c r="F41" s="13">
        <v>1000</v>
      </c>
      <c r="G41" s="14">
        <v>70</v>
      </c>
      <c r="H41" s="101">
        <v>2</v>
      </c>
      <c r="I41" s="61">
        <f t="shared" si="0"/>
        <v>2.4</v>
      </c>
      <c r="J41" s="61">
        <f t="shared" si="1"/>
        <v>0.16800000000000001</v>
      </c>
      <c r="K41" s="11">
        <f t="shared" si="2"/>
        <v>436.68800000000005</v>
      </c>
      <c r="L41" s="11">
        <f t="shared" si="3"/>
        <v>6238.4</v>
      </c>
      <c r="M41" s="182">
        <v>6238.4</v>
      </c>
      <c r="N41" s="883"/>
    </row>
    <row r="42" spans="1:17" ht="14.1" customHeight="1">
      <c r="A42" s="891"/>
      <c r="B42" s="892"/>
      <c r="C42" s="892"/>
      <c r="D42" s="979"/>
      <c r="E42" s="54">
        <v>1200</v>
      </c>
      <c r="F42" s="13">
        <v>1000</v>
      </c>
      <c r="G42" s="14">
        <v>80</v>
      </c>
      <c r="H42" s="101">
        <v>2</v>
      </c>
      <c r="I42" s="61">
        <f t="shared" si="0"/>
        <v>2.4</v>
      </c>
      <c r="J42" s="61">
        <f t="shared" si="1"/>
        <v>0.192</v>
      </c>
      <c r="K42" s="11">
        <f t="shared" si="2"/>
        <v>489.32800000000009</v>
      </c>
      <c r="L42" s="11">
        <f t="shared" si="3"/>
        <v>6116.6</v>
      </c>
      <c r="M42" s="182">
        <v>6116.6</v>
      </c>
      <c r="N42" s="883"/>
    </row>
    <row r="43" spans="1:17" ht="14.1" customHeight="1">
      <c r="A43" s="891"/>
      <c r="B43" s="892"/>
      <c r="C43" s="892"/>
      <c r="D43" s="106"/>
      <c r="E43" s="54">
        <v>1200</v>
      </c>
      <c r="F43" s="13">
        <v>1000</v>
      </c>
      <c r="G43" s="102">
        <v>90</v>
      </c>
      <c r="H43" s="101">
        <v>2</v>
      </c>
      <c r="I43" s="61">
        <f t="shared" si="0"/>
        <v>2.4</v>
      </c>
      <c r="J43" s="61">
        <f t="shared" si="1"/>
        <v>0.216</v>
      </c>
      <c r="K43" s="11">
        <f t="shared" si="2"/>
        <v>534.57299999999998</v>
      </c>
      <c r="L43" s="11">
        <f t="shared" si="3"/>
        <v>5939.7</v>
      </c>
      <c r="M43" s="182">
        <v>5939.7</v>
      </c>
      <c r="N43" s="883"/>
    </row>
    <row r="44" spans="1:17" ht="14.1" customHeight="1">
      <c r="A44" s="891"/>
      <c r="B44" s="892"/>
      <c r="C44" s="892"/>
      <c r="D44" s="106" t="s">
        <v>63</v>
      </c>
      <c r="E44" s="54">
        <v>1200</v>
      </c>
      <c r="F44" s="13">
        <v>1000</v>
      </c>
      <c r="G44" s="102">
        <v>100</v>
      </c>
      <c r="H44" s="101">
        <v>2</v>
      </c>
      <c r="I44" s="61">
        <f t="shared" si="0"/>
        <v>2.4</v>
      </c>
      <c r="J44" s="61">
        <f t="shared" si="1"/>
        <v>0.24</v>
      </c>
      <c r="K44" s="11">
        <f t="shared" si="2"/>
        <v>579.41000000000008</v>
      </c>
      <c r="L44" s="11">
        <f t="shared" si="3"/>
        <v>5794.1</v>
      </c>
      <c r="M44" s="182">
        <v>5794.1</v>
      </c>
      <c r="N44" s="883"/>
    </row>
    <row r="45" spans="1:17" ht="14.1" customHeight="1">
      <c r="A45" s="891"/>
      <c r="B45" s="892"/>
      <c r="C45" s="892"/>
      <c r="D45" s="106"/>
      <c r="E45" s="54">
        <v>1200</v>
      </c>
      <c r="F45" s="13">
        <v>1000</v>
      </c>
      <c r="G45" s="102">
        <v>110</v>
      </c>
      <c r="H45" s="101">
        <v>1</v>
      </c>
      <c r="I45" s="61">
        <f t="shared" si="0"/>
        <v>1.2</v>
      </c>
      <c r="J45" s="61">
        <f t="shared" si="1"/>
        <v>0.13200000000000001</v>
      </c>
      <c r="K45" s="11">
        <f t="shared" si="2"/>
        <v>623.84300000000007</v>
      </c>
      <c r="L45" s="11">
        <f t="shared" si="3"/>
        <v>5671.3</v>
      </c>
      <c r="M45" s="182">
        <v>5671.3</v>
      </c>
      <c r="N45" s="883"/>
    </row>
    <row r="46" spans="1:17" ht="14.1" customHeight="1">
      <c r="A46" s="891"/>
      <c r="B46" s="892"/>
      <c r="C46" s="892"/>
      <c r="D46" s="979" t="s">
        <v>69</v>
      </c>
      <c r="E46" s="54">
        <v>1200</v>
      </c>
      <c r="F46" s="13">
        <v>1000</v>
      </c>
      <c r="G46" s="102">
        <v>120</v>
      </c>
      <c r="H46" s="101">
        <v>1</v>
      </c>
      <c r="I46" s="61">
        <f t="shared" si="0"/>
        <v>1.2</v>
      </c>
      <c r="J46" s="61">
        <f t="shared" si="1"/>
        <v>0.14399999999999999</v>
      </c>
      <c r="K46" s="11">
        <f t="shared" si="2"/>
        <v>668.78399999999988</v>
      </c>
      <c r="L46" s="11">
        <f t="shared" si="3"/>
        <v>5573.2</v>
      </c>
      <c r="M46" s="182">
        <v>5573.2</v>
      </c>
      <c r="N46" s="883"/>
    </row>
    <row r="47" spans="1:17" ht="14.1" customHeight="1">
      <c r="A47" s="891"/>
      <c r="B47" s="892"/>
      <c r="C47" s="892"/>
      <c r="D47" s="979"/>
      <c r="E47" s="54">
        <v>1200</v>
      </c>
      <c r="F47" s="13">
        <v>1000</v>
      </c>
      <c r="G47" s="14">
        <v>130</v>
      </c>
      <c r="H47" s="101">
        <v>1</v>
      </c>
      <c r="I47" s="61">
        <f t="shared" si="0"/>
        <v>1.2</v>
      </c>
      <c r="J47" s="61">
        <f t="shared" si="1"/>
        <v>0.156</v>
      </c>
      <c r="K47" s="11">
        <f t="shared" si="2"/>
        <v>713.57</v>
      </c>
      <c r="L47" s="11">
        <f t="shared" si="3"/>
        <v>5489</v>
      </c>
      <c r="M47" s="182">
        <v>5489</v>
      </c>
      <c r="N47" s="883"/>
    </row>
    <row r="48" spans="1:17" ht="14.1" customHeight="1">
      <c r="A48" s="891"/>
      <c r="B48" s="892"/>
      <c r="C48" s="892"/>
      <c r="D48" s="979"/>
      <c r="E48" s="54">
        <v>1200</v>
      </c>
      <c r="F48" s="13">
        <v>1000</v>
      </c>
      <c r="G48" s="14">
        <v>140</v>
      </c>
      <c r="H48" s="101">
        <v>1</v>
      </c>
      <c r="I48" s="61">
        <f t="shared" si="0"/>
        <v>1.2</v>
      </c>
      <c r="J48" s="61">
        <f t="shared" si="1"/>
        <v>0.16800000000000001</v>
      </c>
      <c r="K48" s="11">
        <f t="shared" si="2"/>
        <v>759.09400000000005</v>
      </c>
      <c r="L48" s="11">
        <f t="shared" si="3"/>
        <v>5422.1</v>
      </c>
      <c r="M48" s="182">
        <v>5422.1</v>
      </c>
      <c r="N48" s="883"/>
    </row>
    <row r="49" spans="1:17" ht="14.1" customHeight="1">
      <c r="A49" s="891"/>
      <c r="B49" s="892"/>
      <c r="C49" s="892"/>
      <c r="D49" s="979"/>
      <c r="E49" s="54">
        <v>1200</v>
      </c>
      <c r="F49" s="13">
        <v>1000</v>
      </c>
      <c r="G49" s="14">
        <v>150</v>
      </c>
      <c r="H49" s="101">
        <v>1</v>
      </c>
      <c r="I49" s="61">
        <f t="shared" si="0"/>
        <v>1.2</v>
      </c>
      <c r="J49" s="61">
        <f t="shared" si="1"/>
        <v>0.18</v>
      </c>
      <c r="K49" s="11">
        <f t="shared" si="2"/>
        <v>803.83499999999992</v>
      </c>
      <c r="L49" s="11">
        <f t="shared" si="3"/>
        <v>5358.9</v>
      </c>
      <c r="M49" s="182">
        <v>5358.9</v>
      </c>
      <c r="N49" s="883"/>
    </row>
    <row r="50" spans="1:17" ht="14.1" customHeight="1">
      <c r="A50" s="891"/>
      <c r="B50" s="892"/>
      <c r="C50" s="892"/>
      <c r="D50" s="979"/>
      <c r="E50" s="54">
        <v>1200</v>
      </c>
      <c r="F50" s="13">
        <v>1000</v>
      </c>
      <c r="G50" s="102">
        <v>160</v>
      </c>
      <c r="H50" s="101">
        <v>1</v>
      </c>
      <c r="I50" s="61">
        <f t="shared" si="0"/>
        <v>1.2</v>
      </c>
      <c r="J50" s="61">
        <f t="shared" si="1"/>
        <v>0.192</v>
      </c>
      <c r="K50" s="11">
        <f t="shared" si="2"/>
        <v>848.76800000000003</v>
      </c>
      <c r="L50" s="11">
        <f t="shared" si="3"/>
        <v>5304.8</v>
      </c>
      <c r="M50" s="182">
        <v>5304.8</v>
      </c>
      <c r="N50" s="883"/>
    </row>
    <row r="51" spans="1:17" ht="14.1" customHeight="1">
      <c r="A51" s="891"/>
      <c r="B51" s="892"/>
      <c r="C51" s="892"/>
      <c r="D51" s="136"/>
      <c r="E51" s="54">
        <v>1200</v>
      </c>
      <c r="F51" s="13">
        <v>1000</v>
      </c>
      <c r="G51" s="14">
        <v>170</v>
      </c>
      <c r="H51" s="101">
        <v>1</v>
      </c>
      <c r="I51" s="61">
        <f t="shared" si="0"/>
        <v>1.2</v>
      </c>
      <c r="J51" s="61">
        <f t="shared" si="1"/>
        <v>0.20399999999999999</v>
      </c>
      <c r="K51" s="11">
        <f t="shared" si="2"/>
        <v>891.85400000000004</v>
      </c>
      <c r="L51" s="11">
        <f t="shared" si="3"/>
        <v>5246.2</v>
      </c>
      <c r="M51" s="182">
        <v>5246.2</v>
      </c>
      <c r="N51" s="883"/>
    </row>
    <row r="52" spans="1:17" ht="14.1" customHeight="1">
      <c r="A52" s="891"/>
      <c r="B52" s="892"/>
      <c r="C52" s="892"/>
      <c r="D52" s="23"/>
      <c r="E52" s="54">
        <v>1200</v>
      </c>
      <c r="F52" s="13">
        <v>1000</v>
      </c>
      <c r="G52" s="14">
        <v>180</v>
      </c>
      <c r="H52" s="101">
        <v>1</v>
      </c>
      <c r="I52" s="61">
        <f t="shared" si="0"/>
        <v>1.2</v>
      </c>
      <c r="J52" s="61">
        <f t="shared" si="1"/>
        <v>0.216</v>
      </c>
      <c r="K52" s="11">
        <f t="shared" si="2"/>
        <v>927.48599999999999</v>
      </c>
      <c r="L52" s="11">
        <f t="shared" si="3"/>
        <v>5152.7</v>
      </c>
      <c r="M52" s="182">
        <v>5152.7</v>
      </c>
      <c r="N52" s="883"/>
    </row>
    <row r="53" spans="1:17" ht="14.1" customHeight="1">
      <c r="A53" s="891"/>
      <c r="B53" s="892"/>
      <c r="C53" s="892"/>
      <c r="D53" s="23"/>
      <c r="E53" s="54">
        <v>1200</v>
      </c>
      <c r="F53" s="13">
        <v>1000</v>
      </c>
      <c r="G53" s="14">
        <v>190</v>
      </c>
      <c r="H53" s="101">
        <v>1</v>
      </c>
      <c r="I53" s="61">
        <f t="shared" si="0"/>
        <v>1.2</v>
      </c>
      <c r="J53" s="61">
        <f t="shared" si="1"/>
        <v>0.22800000000000001</v>
      </c>
      <c r="K53" s="11">
        <f t="shared" si="2"/>
        <v>979.01299999999992</v>
      </c>
      <c r="L53" s="11">
        <f t="shared" si="3"/>
        <v>5152.7</v>
      </c>
      <c r="M53" s="182">
        <v>5152.7</v>
      </c>
      <c r="N53" s="883"/>
    </row>
    <row r="54" spans="1:17" ht="14.1" customHeight="1">
      <c r="A54" s="894"/>
      <c r="B54" s="895"/>
      <c r="C54" s="895"/>
      <c r="D54" s="201"/>
      <c r="E54" s="54">
        <v>1200</v>
      </c>
      <c r="F54" s="13">
        <v>1000</v>
      </c>
      <c r="G54" s="14">
        <v>200</v>
      </c>
      <c r="H54" s="101">
        <v>1</v>
      </c>
      <c r="I54" s="61">
        <f t="shared" si="0"/>
        <v>1.2</v>
      </c>
      <c r="J54" s="61">
        <f t="shared" si="1"/>
        <v>0.24</v>
      </c>
      <c r="K54" s="11">
        <f t="shared" si="2"/>
        <v>1030.54</v>
      </c>
      <c r="L54" s="11">
        <f t="shared" si="3"/>
        <v>5152.7</v>
      </c>
      <c r="M54" s="182">
        <v>5152.7</v>
      </c>
      <c r="N54" s="883"/>
    </row>
    <row r="55" spans="1:17" s="52" customFormat="1" ht="15.95" customHeight="1">
      <c r="A55" s="462"/>
      <c r="B55" s="19"/>
      <c r="C55" s="19"/>
      <c r="D55" s="19"/>
      <c r="E55" s="19"/>
      <c r="F55" s="19"/>
      <c r="G55" s="19"/>
      <c r="H55" s="19"/>
      <c r="I55" s="19"/>
      <c r="J55" s="19"/>
      <c r="K55" s="55"/>
      <c r="L55" s="55"/>
      <c r="M55" s="55"/>
      <c r="P55" s="19"/>
      <c r="Q55" s="48"/>
    </row>
    <row r="56" spans="1:17" s="52" customFormat="1" ht="15.95" customHeight="1">
      <c r="A56" s="126" t="s">
        <v>18</v>
      </c>
      <c r="B56" s="126"/>
      <c r="C56" s="126"/>
      <c r="D56" s="126"/>
      <c r="E56" s="126"/>
      <c r="F56" s="126"/>
      <c r="G56" s="126"/>
      <c r="H56" s="126"/>
      <c r="I56" s="127"/>
      <c r="J56" s="127"/>
      <c r="K56" s="5" t="s">
        <v>19</v>
      </c>
      <c r="L56" s="5"/>
      <c r="M56" s="46"/>
      <c r="P56" s="19"/>
      <c r="Q56" s="48"/>
    </row>
    <row r="57" spans="1:17" s="52" customFormat="1" ht="15.95" customHeight="1">
      <c r="A57" s="462" t="s">
        <v>30</v>
      </c>
      <c r="B57" s="462"/>
      <c r="C57" s="462"/>
      <c r="D57" s="462"/>
      <c r="E57" s="462"/>
      <c r="F57" s="462"/>
      <c r="G57" s="462"/>
      <c r="H57" s="462"/>
      <c r="I57" s="462"/>
      <c r="J57" s="462"/>
      <c r="K57" s="916" t="s">
        <v>46</v>
      </c>
      <c r="L57" s="916"/>
      <c r="M57" s="127"/>
      <c r="P57" s="19"/>
      <c r="Q57" s="48"/>
    </row>
    <row r="58" spans="1:17" s="52" customFormat="1" ht="15.95" customHeight="1">
      <c r="A58" s="463" t="s">
        <v>26</v>
      </c>
      <c r="B58" s="463"/>
      <c r="C58" s="463"/>
      <c r="D58" s="463"/>
      <c r="E58" s="463"/>
      <c r="F58" s="463"/>
      <c r="G58" s="463"/>
      <c r="H58" s="463"/>
      <c r="I58" s="463"/>
      <c r="J58" s="463"/>
      <c r="K58" s="900" t="s">
        <v>47</v>
      </c>
      <c r="L58" s="900"/>
      <c r="M58" s="469"/>
      <c r="P58" s="19"/>
      <c r="Q58" s="48"/>
    </row>
    <row r="59" spans="1:17" s="52" customFormat="1" ht="15.95" customHeight="1">
      <c r="A59" s="959" t="s">
        <v>66</v>
      </c>
      <c r="B59" s="959"/>
      <c r="C59" s="959"/>
      <c r="D59" s="959"/>
      <c r="E59" s="959"/>
      <c r="F59" s="959"/>
      <c r="G59" s="959"/>
      <c r="H59" s="959"/>
      <c r="I59" s="959"/>
      <c r="J59" s="959"/>
      <c r="K59" s="338" t="s">
        <v>48</v>
      </c>
      <c r="L59" s="339"/>
      <c r="M59" s="464"/>
      <c r="P59" s="19"/>
      <c r="Q59" s="48"/>
    </row>
    <row r="60" spans="1:17" s="52" customFormat="1" ht="15.95" customHeight="1">
      <c r="A60" s="959"/>
      <c r="B60" s="959"/>
      <c r="C60" s="959"/>
      <c r="D60" s="959"/>
      <c r="E60" s="959"/>
      <c r="F60" s="959"/>
      <c r="G60" s="959"/>
      <c r="H60" s="959"/>
      <c r="I60" s="959"/>
      <c r="J60" s="959"/>
      <c r="K60" s="338" t="s">
        <v>49</v>
      </c>
      <c r="L60" s="339"/>
      <c r="M60" s="17"/>
      <c r="P60" s="19"/>
      <c r="Q60" s="48"/>
    </row>
    <row r="61" spans="1:17" s="52" customFormat="1" ht="15.95" customHeight="1">
      <c r="A61" s="886"/>
      <c r="B61" s="886"/>
      <c r="C61" s="886"/>
      <c r="D61" s="886"/>
      <c r="E61" s="886"/>
      <c r="F61" s="886"/>
      <c r="G61" s="886"/>
      <c r="H61" s="886"/>
      <c r="I61" s="886"/>
      <c r="J61" s="886"/>
      <c r="K61" s="469"/>
      <c r="L61" s="17"/>
      <c r="M61" s="17"/>
      <c r="P61" s="19"/>
      <c r="Q61" s="48"/>
    </row>
    <row r="62" spans="1:17" s="52" customFormat="1">
      <c r="A62" s="959"/>
      <c r="B62" s="959"/>
      <c r="C62" s="959"/>
      <c r="D62" s="959"/>
      <c r="E62" s="959"/>
      <c r="F62" s="959"/>
      <c r="G62" s="959"/>
      <c r="H62" s="959"/>
      <c r="I62" s="959"/>
      <c r="J62" s="959"/>
      <c r="K62" s="469"/>
      <c r="L62" s="17"/>
      <c r="M62" s="17"/>
      <c r="P62" s="19"/>
      <c r="Q62" s="48"/>
    </row>
    <row r="63" spans="1:17" s="55" customFormat="1" ht="12.75" customHeight="1">
      <c r="A63" s="959"/>
      <c r="B63" s="959"/>
      <c r="C63" s="959"/>
      <c r="D63" s="959"/>
      <c r="E63" s="959"/>
      <c r="F63" s="959"/>
      <c r="G63" s="959"/>
      <c r="H63" s="959"/>
      <c r="I63" s="959"/>
      <c r="J63" s="959"/>
      <c r="N63" s="52"/>
      <c r="O63" s="52"/>
      <c r="P63" s="19"/>
      <c r="Q63" s="48"/>
    </row>
  </sheetData>
  <mergeCells count="28">
    <mergeCell ref="A1:L1"/>
    <mergeCell ref="A2:L2"/>
    <mergeCell ref="A3:L3"/>
    <mergeCell ref="A4:L4"/>
    <mergeCell ref="A7:C8"/>
    <mergeCell ref="D7:D8"/>
    <mergeCell ref="E7:G7"/>
    <mergeCell ref="H7:H8"/>
    <mergeCell ref="I7:I8"/>
    <mergeCell ref="J7:J8"/>
    <mergeCell ref="K7:L7"/>
    <mergeCell ref="A9:L9"/>
    <mergeCell ref="A10:C24"/>
    <mergeCell ref="D10:D12"/>
    <mergeCell ref="D16:D20"/>
    <mergeCell ref="D31:D35"/>
    <mergeCell ref="A40:C54"/>
    <mergeCell ref="D40:D42"/>
    <mergeCell ref="D46:D50"/>
    <mergeCell ref="A25:C39"/>
    <mergeCell ref="D25:D27"/>
    <mergeCell ref="A60:J60"/>
    <mergeCell ref="A61:J61"/>
    <mergeCell ref="A62:J62"/>
    <mergeCell ref="A63:J63"/>
    <mergeCell ref="K57:L57"/>
    <mergeCell ref="K58:L58"/>
    <mergeCell ref="A59:J59"/>
  </mergeCells>
  <printOptions horizontalCentered="1"/>
  <pageMargins left="0.39" right="0.34" top="0.18" bottom="0.19" header="0.17" footer="0.17"/>
  <pageSetup paperSize="9" scale="67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72"/>
  <sheetViews>
    <sheetView showGridLines="0" view="pageBreakPreview" zoomScale="80" zoomScaleNormal="70" zoomScaleSheetLayoutView="80" zoomScalePageLayoutView="75" workbookViewId="0">
      <selection activeCell="T30" sqref="T30"/>
    </sheetView>
  </sheetViews>
  <sheetFormatPr defaultRowHeight="20.25"/>
  <cols>
    <col min="1" max="1" width="7.7109375" style="462" customWidth="1"/>
    <col min="2" max="2" width="7.7109375" style="19" customWidth="1"/>
    <col min="3" max="3" width="11.28515625" style="19" customWidth="1"/>
    <col min="4" max="4" width="38.7109375" style="19" customWidth="1"/>
    <col min="5" max="7" width="8.7109375" style="19" customWidth="1"/>
    <col min="8" max="10" width="10.28515625" style="19" customWidth="1"/>
    <col min="11" max="11" width="10.7109375" style="55" customWidth="1"/>
    <col min="12" max="12" width="12.7109375" style="55" customWidth="1"/>
    <col min="13" max="13" width="10.7109375" style="55" hidden="1" customWidth="1"/>
    <col min="14" max="15" width="9.140625" style="19" customWidth="1"/>
    <col min="16" max="16" width="9.140625" style="48"/>
    <col min="17" max="16384" width="9.140625" style="19"/>
  </cols>
  <sheetData>
    <row r="1" spans="1:16" ht="15" customHeight="1">
      <c r="A1" s="960" t="s">
        <v>103</v>
      </c>
      <c r="B1" s="923"/>
      <c r="C1" s="923"/>
      <c r="D1" s="923"/>
      <c r="E1" s="923"/>
      <c r="F1" s="923"/>
      <c r="G1" s="923"/>
      <c r="H1" s="923"/>
      <c r="I1" s="923"/>
      <c r="J1" s="923"/>
      <c r="K1" s="923"/>
      <c r="L1" s="923"/>
      <c r="M1" s="18"/>
    </row>
    <row r="2" spans="1:16" ht="15" customHeight="1">
      <c r="A2" s="960" t="s">
        <v>0</v>
      </c>
      <c r="B2" s="923"/>
      <c r="C2" s="923"/>
      <c r="D2" s="923"/>
      <c r="E2" s="923"/>
      <c r="F2" s="923"/>
      <c r="G2" s="923"/>
      <c r="H2" s="923"/>
      <c r="I2" s="923"/>
      <c r="J2" s="923"/>
      <c r="K2" s="923"/>
      <c r="L2" s="923"/>
      <c r="M2" s="18"/>
    </row>
    <row r="3" spans="1:16" ht="15" customHeight="1">
      <c r="A3" s="961" t="s">
        <v>33</v>
      </c>
      <c r="B3" s="925"/>
      <c r="C3" s="925"/>
      <c r="D3" s="925"/>
      <c r="E3" s="925"/>
      <c r="F3" s="925"/>
      <c r="G3" s="925"/>
      <c r="H3" s="925"/>
      <c r="I3" s="925"/>
      <c r="J3" s="925"/>
      <c r="K3" s="925"/>
      <c r="L3" s="925"/>
      <c r="M3" s="18"/>
    </row>
    <row r="4" spans="1:16" ht="15" customHeight="1">
      <c r="A4" s="926" t="str">
        <f>'GBI 1'!A4:L4</f>
        <v xml:space="preserve"> от 3 августа 2015</v>
      </c>
      <c r="B4" s="923"/>
      <c r="C4" s="923"/>
      <c r="D4" s="923"/>
      <c r="E4" s="923"/>
      <c r="F4" s="923"/>
      <c r="G4" s="923"/>
      <c r="H4" s="923"/>
      <c r="I4" s="923"/>
      <c r="J4" s="923"/>
      <c r="K4" s="923"/>
      <c r="L4" s="923"/>
      <c r="M4" s="18"/>
    </row>
    <row r="5" spans="1:16" s="2" customFormat="1" ht="15" customHeight="1">
      <c r="A5" s="39"/>
      <c r="B5" s="22"/>
      <c r="C5" s="22"/>
      <c r="D5" s="22"/>
      <c r="E5" s="22"/>
      <c r="F5" s="22"/>
      <c r="G5" s="22"/>
      <c r="H5" s="22"/>
      <c r="I5" s="22"/>
      <c r="J5" s="22"/>
      <c r="K5" s="184"/>
      <c r="L5" s="185"/>
      <c r="M5" s="183"/>
      <c r="N5" s="1"/>
    </row>
    <row r="6" spans="1:16" ht="15" customHeight="1">
      <c r="A6" s="468"/>
      <c r="B6" s="466"/>
      <c r="C6" s="466"/>
      <c r="D6" s="466"/>
      <c r="E6" s="466"/>
      <c r="F6" s="466"/>
      <c r="G6" s="466"/>
      <c r="H6" s="466"/>
      <c r="I6" s="466"/>
      <c r="J6" s="466"/>
      <c r="K6" s="178" t="s">
        <v>81</v>
      </c>
      <c r="L6" s="179">
        <v>0</v>
      </c>
      <c r="M6" s="466"/>
    </row>
    <row r="7" spans="1:16" s="116" customFormat="1" ht="14.25" customHeight="1">
      <c r="A7" s="974" t="s">
        <v>2</v>
      </c>
      <c r="B7" s="904"/>
      <c r="C7" s="905"/>
      <c r="D7" s="976" t="s">
        <v>3</v>
      </c>
      <c r="E7" s="897" t="s">
        <v>4</v>
      </c>
      <c r="F7" s="981"/>
      <c r="G7" s="982"/>
      <c r="H7" s="972" t="s">
        <v>5</v>
      </c>
      <c r="I7" s="972" t="s">
        <v>6</v>
      </c>
      <c r="J7" s="972" t="s">
        <v>7</v>
      </c>
      <c r="K7" s="962" t="s">
        <v>55</v>
      </c>
      <c r="L7" s="983"/>
      <c r="M7" s="138"/>
      <c r="P7" s="132"/>
    </row>
    <row r="8" spans="1:16" s="116" customFormat="1" ht="16.5" customHeight="1">
      <c r="A8" s="975"/>
      <c r="B8" s="901"/>
      <c r="C8" s="902"/>
      <c r="D8" s="980"/>
      <c r="E8" s="117" t="s">
        <v>8</v>
      </c>
      <c r="F8" s="118" t="s">
        <v>9</v>
      </c>
      <c r="G8" s="119" t="s">
        <v>10</v>
      </c>
      <c r="H8" s="980"/>
      <c r="I8" s="980"/>
      <c r="J8" s="973"/>
      <c r="K8" s="120" t="s">
        <v>11</v>
      </c>
      <c r="L8" s="121" t="s">
        <v>12</v>
      </c>
      <c r="M8" s="121" t="s">
        <v>12</v>
      </c>
      <c r="P8" s="132"/>
    </row>
    <row r="9" spans="1:16" ht="19.5" customHeight="1">
      <c r="A9" s="974" t="s">
        <v>452</v>
      </c>
      <c r="B9" s="904"/>
      <c r="C9" s="904"/>
      <c r="D9" s="904"/>
      <c r="E9" s="898"/>
      <c r="F9" s="898"/>
      <c r="G9" s="898"/>
      <c r="H9" s="898"/>
      <c r="I9" s="898"/>
      <c r="J9" s="898"/>
      <c r="K9" s="898"/>
      <c r="L9" s="899"/>
      <c r="M9" s="18"/>
    </row>
    <row r="10" spans="1:16" ht="14.1" customHeight="1">
      <c r="A10" s="989" t="s">
        <v>453</v>
      </c>
      <c r="B10" s="990"/>
      <c r="C10" s="991"/>
      <c r="D10" s="47" t="s">
        <v>454</v>
      </c>
      <c r="E10" s="56">
        <v>1000</v>
      </c>
      <c r="F10" s="57">
        <v>600</v>
      </c>
      <c r="G10" s="58">
        <v>40</v>
      </c>
      <c r="H10" s="100">
        <v>4</v>
      </c>
      <c r="I10" s="60">
        <f>E10*F10*H10/1000000</f>
        <v>2.4</v>
      </c>
      <c r="J10" s="60">
        <f>E10*F10*G10*H10/1000000000</f>
        <v>9.6000000000000002E-2</v>
      </c>
      <c r="K10" s="53">
        <f>L10*J10/I10</f>
        <v>362.77600000000001</v>
      </c>
      <c r="L10" s="53">
        <f>M10*(100%-$L$6)</f>
        <v>9069.4</v>
      </c>
      <c r="M10" s="53">
        <v>9069.4</v>
      </c>
      <c r="N10" s="55"/>
    </row>
    <row r="11" spans="1:16" ht="14.1" customHeight="1">
      <c r="A11" s="992"/>
      <c r="B11" s="993"/>
      <c r="C11" s="994"/>
      <c r="D11" s="24"/>
      <c r="E11" s="82">
        <v>1000</v>
      </c>
      <c r="F11" s="83">
        <v>600</v>
      </c>
      <c r="G11" s="84">
        <v>50</v>
      </c>
      <c r="H11" s="771">
        <v>4</v>
      </c>
      <c r="I11" s="86">
        <v>2.4</v>
      </c>
      <c r="J11" s="86">
        <f>E11*F11*G11*H11/1000000000</f>
        <v>0.12</v>
      </c>
      <c r="K11" s="74">
        <f>L11*J11/I11</f>
        <v>453.47</v>
      </c>
      <c r="L11" s="74">
        <f>M11*(100%-$L$6)</f>
        <v>9069.4</v>
      </c>
      <c r="M11" s="472">
        <v>9069.4</v>
      </c>
      <c r="N11" s="55"/>
    </row>
    <row r="12" spans="1:16" ht="14.1" customHeight="1">
      <c r="A12" s="888" t="s">
        <v>455</v>
      </c>
      <c r="B12" s="889"/>
      <c r="C12" s="889"/>
      <c r="D12" s="984" t="s">
        <v>456</v>
      </c>
      <c r="E12" s="62">
        <v>1000</v>
      </c>
      <c r="F12" s="63">
        <v>600</v>
      </c>
      <c r="G12" s="140">
        <v>40</v>
      </c>
      <c r="H12" s="772">
        <v>4</v>
      </c>
      <c r="I12" s="66">
        <f>E12*F12*H12/1000000</f>
        <v>2.4</v>
      </c>
      <c r="J12" s="66">
        <f>E12*F12*G12*H12/1000000000</f>
        <v>9.6000000000000002E-2</v>
      </c>
      <c r="K12" s="89">
        <f t="shared" ref="K12:K46" si="0">L12*J12/I12</f>
        <v>302.30400000000003</v>
      </c>
      <c r="L12" s="89">
        <f t="shared" ref="L12:L63" si="1">M12*(100%-$L$6)</f>
        <v>7557.6</v>
      </c>
      <c r="M12" s="545">
        <v>7557.6</v>
      </c>
      <c r="N12" s="55"/>
    </row>
    <row r="13" spans="1:16" ht="14.1" customHeight="1">
      <c r="A13" s="891"/>
      <c r="B13" s="892"/>
      <c r="C13" s="892"/>
      <c r="D13" s="985"/>
      <c r="E13" s="54">
        <v>1000</v>
      </c>
      <c r="F13" s="13">
        <v>600</v>
      </c>
      <c r="G13" s="102">
        <v>50</v>
      </c>
      <c r="H13" s="101">
        <v>4</v>
      </c>
      <c r="I13" s="61">
        <f t="shared" ref="I13:I28" si="2">E13*F13*H13/1000000</f>
        <v>2.4</v>
      </c>
      <c r="J13" s="61">
        <f t="shared" ref="J13:J28" si="3">E13*F13*G13*H13/1000000000</f>
        <v>0.12</v>
      </c>
      <c r="K13" s="11">
        <f t="shared" si="0"/>
        <v>377.88000000000005</v>
      </c>
      <c r="L13" s="11">
        <f t="shared" si="1"/>
        <v>7557.6</v>
      </c>
      <c r="M13" s="545">
        <v>7557.6</v>
      </c>
      <c r="N13" s="55"/>
    </row>
    <row r="14" spans="1:16" ht="14.1" customHeight="1">
      <c r="A14" s="891"/>
      <c r="B14" s="892"/>
      <c r="C14" s="892"/>
      <c r="D14" s="985"/>
      <c r="E14" s="54">
        <v>1000</v>
      </c>
      <c r="F14" s="13">
        <v>600</v>
      </c>
      <c r="G14" s="102">
        <v>60</v>
      </c>
      <c r="H14" s="101">
        <v>4</v>
      </c>
      <c r="I14" s="61">
        <f t="shared" si="2"/>
        <v>2.4</v>
      </c>
      <c r="J14" s="61">
        <f t="shared" si="3"/>
        <v>0.14399999999999999</v>
      </c>
      <c r="K14" s="11">
        <f t="shared" si="0"/>
        <v>453.45600000000002</v>
      </c>
      <c r="L14" s="11">
        <f t="shared" si="1"/>
        <v>7557.6</v>
      </c>
      <c r="M14" s="545">
        <v>7557.6</v>
      </c>
      <c r="N14" s="55"/>
    </row>
    <row r="15" spans="1:16" ht="14.1" customHeight="1">
      <c r="A15" s="891"/>
      <c r="B15" s="892"/>
      <c r="C15" s="892"/>
      <c r="D15" s="985"/>
      <c r="E15" s="54">
        <v>1000</v>
      </c>
      <c r="F15" s="13">
        <v>600</v>
      </c>
      <c r="G15" s="102">
        <v>70</v>
      </c>
      <c r="H15" s="101">
        <v>4</v>
      </c>
      <c r="I15" s="61">
        <f t="shared" si="2"/>
        <v>2.4</v>
      </c>
      <c r="J15" s="61">
        <f t="shared" si="3"/>
        <v>0.16800000000000001</v>
      </c>
      <c r="K15" s="11">
        <f t="shared" si="0"/>
        <v>529.03200000000015</v>
      </c>
      <c r="L15" s="11">
        <f t="shared" si="1"/>
        <v>7557.6</v>
      </c>
      <c r="M15" s="545">
        <v>7557.6</v>
      </c>
      <c r="N15" s="55"/>
    </row>
    <row r="16" spans="1:16" ht="14.1" customHeight="1">
      <c r="A16" s="891"/>
      <c r="B16" s="892"/>
      <c r="C16" s="892"/>
      <c r="D16" s="985"/>
      <c r="E16" s="54">
        <v>1000</v>
      </c>
      <c r="F16" s="13">
        <v>600</v>
      </c>
      <c r="G16" s="102">
        <v>80</v>
      </c>
      <c r="H16" s="101">
        <v>2</v>
      </c>
      <c r="I16" s="61">
        <f t="shared" si="2"/>
        <v>1.2</v>
      </c>
      <c r="J16" s="61">
        <f t="shared" si="3"/>
        <v>9.6000000000000002E-2</v>
      </c>
      <c r="K16" s="11">
        <f t="shared" si="0"/>
        <v>604.60800000000006</v>
      </c>
      <c r="L16" s="11">
        <f t="shared" si="1"/>
        <v>7557.6</v>
      </c>
      <c r="M16" s="545">
        <v>7557.6</v>
      </c>
      <c r="N16" s="55"/>
    </row>
    <row r="17" spans="1:14" ht="14.1" customHeight="1">
      <c r="A17" s="891"/>
      <c r="B17" s="892"/>
      <c r="C17" s="892"/>
      <c r="D17" s="985"/>
      <c r="E17" s="54">
        <v>1000</v>
      </c>
      <c r="F17" s="13">
        <v>600</v>
      </c>
      <c r="G17" s="14">
        <v>90</v>
      </c>
      <c r="H17" s="101">
        <v>2</v>
      </c>
      <c r="I17" s="61">
        <f t="shared" si="2"/>
        <v>1.2</v>
      </c>
      <c r="J17" s="61">
        <f t="shared" si="3"/>
        <v>0.108</v>
      </c>
      <c r="K17" s="11">
        <f t="shared" si="0"/>
        <v>680.18400000000008</v>
      </c>
      <c r="L17" s="11">
        <f t="shared" si="1"/>
        <v>7557.6</v>
      </c>
      <c r="M17" s="545">
        <v>7557.6</v>
      </c>
      <c r="N17" s="55"/>
    </row>
    <row r="18" spans="1:14" ht="14.1" customHeight="1">
      <c r="A18" s="891"/>
      <c r="B18" s="892"/>
      <c r="C18" s="892"/>
      <c r="D18" s="985"/>
      <c r="E18" s="54">
        <v>1000</v>
      </c>
      <c r="F18" s="13">
        <v>600</v>
      </c>
      <c r="G18" s="14">
        <v>100</v>
      </c>
      <c r="H18" s="101">
        <v>2</v>
      </c>
      <c r="I18" s="61">
        <f t="shared" si="2"/>
        <v>1.2</v>
      </c>
      <c r="J18" s="61">
        <f t="shared" si="3"/>
        <v>0.12</v>
      </c>
      <c r="K18" s="11">
        <f t="shared" si="0"/>
        <v>755.7600000000001</v>
      </c>
      <c r="L18" s="11">
        <f t="shared" si="1"/>
        <v>7557.6</v>
      </c>
      <c r="M18" s="545">
        <v>7557.6</v>
      </c>
      <c r="N18" s="55"/>
    </row>
    <row r="19" spans="1:14" ht="14.1" customHeight="1">
      <c r="A19" s="891"/>
      <c r="B19" s="892"/>
      <c r="C19" s="892"/>
      <c r="D19" s="985"/>
      <c r="E19" s="54">
        <v>1000</v>
      </c>
      <c r="F19" s="13">
        <v>600</v>
      </c>
      <c r="G19" s="14">
        <v>110</v>
      </c>
      <c r="H19" s="101">
        <v>2</v>
      </c>
      <c r="I19" s="61">
        <f t="shared" si="2"/>
        <v>1.2</v>
      </c>
      <c r="J19" s="61">
        <f t="shared" si="3"/>
        <v>0.13200000000000001</v>
      </c>
      <c r="K19" s="11">
        <f t="shared" si="0"/>
        <v>831.33600000000013</v>
      </c>
      <c r="L19" s="11">
        <f t="shared" si="1"/>
        <v>7557.6</v>
      </c>
      <c r="M19" s="545">
        <v>7557.6</v>
      </c>
      <c r="N19" s="55"/>
    </row>
    <row r="20" spans="1:14" ht="14.1" customHeight="1">
      <c r="A20" s="891"/>
      <c r="B20" s="892"/>
      <c r="C20" s="892"/>
      <c r="D20" s="985"/>
      <c r="E20" s="54">
        <v>1000</v>
      </c>
      <c r="F20" s="13">
        <v>600</v>
      </c>
      <c r="G20" s="102">
        <v>120</v>
      </c>
      <c r="H20" s="101">
        <v>2</v>
      </c>
      <c r="I20" s="61">
        <f t="shared" si="2"/>
        <v>1.2</v>
      </c>
      <c r="J20" s="61">
        <f t="shared" si="3"/>
        <v>0.14399999999999999</v>
      </c>
      <c r="K20" s="11">
        <f t="shared" si="0"/>
        <v>906.91200000000003</v>
      </c>
      <c r="L20" s="11">
        <f t="shared" si="1"/>
        <v>7557.6</v>
      </c>
      <c r="M20" s="545">
        <v>7557.6</v>
      </c>
      <c r="N20" s="55"/>
    </row>
    <row r="21" spans="1:14" ht="14.1" customHeight="1">
      <c r="A21" s="891"/>
      <c r="B21" s="892"/>
      <c r="C21" s="892"/>
      <c r="D21" s="985"/>
      <c r="E21" s="54">
        <v>1000</v>
      </c>
      <c r="F21" s="13">
        <v>600</v>
      </c>
      <c r="G21" s="14">
        <v>130</v>
      </c>
      <c r="H21" s="101">
        <v>2</v>
      </c>
      <c r="I21" s="61">
        <f t="shared" si="2"/>
        <v>1.2</v>
      </c>
      <c r="J21" s="61">
        <f t="shared" si="3"/>
        <v>0.156</v>
      </c>
      <c r="K21" s="11">
        <f t="shared" si="0"/>
        <v>982.48800000000006</v>
      </c>
      <c r="L21" s="11">
        <f t="shared" si="1"/>
        <v>7557.6</v>
      </c>
      <c r="M21" s="545">
        <v>7557.6</v>
      </c>
      <c r="N21" s="55"/>
    </row>
    <row r="22" spans="1:14" ht="14.1" customHeight="1">
      <c r="A22" s="891"/>
      <c r="B22" s="892"/>
      <c r="C22" s="892"/>
      <c r="D22" s="985"/>
      <c r="E22" s="54">
        <v>1000</v>
      </c>
      <c r="F22" s="13">
        <v>600</v>
      </c>
      <c r="G22" s="14">
        <v>140</v>
      </c>
      <c r="H22" s="101">
        <v>2</v>
      </c>
      <c r="I22" s="61">
        <f t="shared" si="2"/>
        <v>1.2</v>
      </c>
      <c r="J22" s="61">
        <f t="shared" si="3"/>
        <v>0.16800000000000001</v>
      </c>
      <c r="K22" s="11">
        <f t="shared" si="0"/>
        <v>1058.0640000000003</v>
      </c>
      <c r="L22" s="11">
        <f t="shared" si="1"/>
        <v>7557.6</v>
      </c>
      <c r="M22" s="545">
        <v>7557.6</v>
      </c>
      <c r="N22" s="55"/>
    </row>
    <row r="23" spans="1:14" ht="14.1" customHeight="1">
      <c r="A23" s="891"/>
      <c r="B23" s="892"/>
      <c r="C23" s="892"/>
      <c r="D23" s="985"/>
      <c r="E23" s="54">
        <v>1000</v>
      </c>
      <c r="F23" s="13">
        <v>600</v>
      </c>
      <c r="G23" s="14">
        <v>150</v>
      </c>
      <c r="H23" s="101">
        <v>2</v>
      </c>
      <c r="I23" s="61">
        <f t="shared" si="2"/>
        <v>1.2</v>
      </c>
      <c r="J23" s="61">
        <f t="shared" si="3"/>
        <v>0.18</v>
      </c>
      <c r="K23" s="11">
        <f t="shared" si="0"/>
        <v>1133.6400000000001</v>
      </c>
      <c r="L23" s="11">
        <f t="shared" si="1"/>
        <v>7557.6</v>
      </c>
      <c r="M23" s="545">
        <v>7557.6</v>
      </c>
      <c r="N23" s="55"/>
    </row>
    <row r="24" spans="1:14" ht="14.1" customHeight="1">
      <c r="A24" s="891"/>
      <c r="B24" s="892"/>
      <c r="C24" s="892"/>
      <c r="D24" s="985"/>
      <c r="E24" s="54">
        <v>1000</v>
      </c>
      <c r="F24" s="13">
        <v>600</v>
      </c>
      <c r="G24" s="14">
        <v>160</v>
      </c>
      <c r="H24" s="101">
        <v>1</v>
      </c>
      <c r="I24" s="61">
        <f t="shared" si="2"/>
        <v>0.6</v>
      </c>
      <c r="J24" s="61">
        <f t="shared" si="3"/>
        <v>9.6000000000000002E-2</v>
      </c>
      <c r="K24" s="11">
        <f t="shared" si="0"/>
        <v>1209.2160000000001</v>
      </c>
      <c r="L24" s="11">
        <f t="shared" si="1"/>
        <v>7557.6</v>
      </c>
      <c r="M24" s="545">
        <v>7557.6</v>
      </c>
      <c r="N24" s="55"/>
    </row>
    <row r="25" spans="1:14" ht="14.1" customHeight="1">
      <c r="A25" s="891"/>
      <c r="B25" s="892"/>
      <c r="C25" s="892"/>
      <c r="D25" s="985"/>
      <c r="E25" s="62">
        <v>1000</v>
      </c>
      <c r="F25" s="63">
        <v>600</v>
      </c>
      <c r="G25" s="140">
        <v>170</v>
      </c>
      <c r="H25" s="772">
        <v>1</v>
      </c>
      <c r="I25" s="66">
        <f t="shared" si="2"/>
        <v>0.6</v>
      </c>
      <c r="J25" s="66">
        <f t="shared" si="3"/>
        <v>0.10199999999999999</v>
      </c>
      <c r="K25" s="89">
        <f t="shared" si="0"/>
        <v>1284.7919999999999</v>
      </c>
      <c r="L25" s="89">
        <f t="shared" si="1"/>
        <v>7557.6</v>
      </c>
      <c r="M25" s="545">
        <v>7557.6</v>
      </c>
      <c r="N25" s="55"/>
    </row>
    <row r="26" spans="1:14" ht="14.1" customHeight="1">
      <c r="A26" s="891"/>
      <c r="B26" s="892"/>
      <c r="C26" s="892"/>
      <c r="D26" s="985"/>
      <c r="E26" s="54">
        <v>1000</v>
      </c>
      <c r="F26" s="13">
        <v>600</v>
      </c>
      <c r="G26" s="14">
        <v>180</v>
      </c>
      <c r="H26" s="101">
        <v>1</v>
      </c>
      <c r="I26" s="61">
        <f t="shared" si="2"/>
        <v>0.6</v>
      </c>
      <c r="J26" s="61">
        <f t="shared" si="3"/>
        <v>0.108</v>
      </c>
      <c r="K26" s="11">
        <f t="shared" si="0"/>
        <v>1360.3680000000002</v>
      </c>
      <c r="L26" s="11">
        <f t="shared" si="1"/>
        <v>7557.6</v>
      </c>
      <c r="M26" s="545">
        <v>7557.6</v>
      </c>
      <c r="N26" s="55"/>
    </row>
    <row r="27" spans="1:14" ht="14.1" customHeight="1">
      <c r="A27" s="891"/>
      <c r="B27" s="892"/>
      <c r="C27" s="892"/>
      <c r="D27" s="985"/>
      <c r="E27" s="54">
        <v>1000</v>
      </c>
      <c r="F27" s="13">
        <v>600</v>
      </c>
      <c r="G27" s="14">
        <v>190</v>
      </c>
      <c r="H27" s="101">
        <v>1</v>
      </c>
      <c r="I27" s="61">
        <f t="shared" si="2"/>
        <v>0.6</v>
      </c>
      <c r="J27" s="61">
        <f t="shared" si="3"/>
        <v>0.114</v>
      </c>
      <c r="K27" s="11">
        <f t="shared" si="0"/>
        <v>1435.9440000000002</v>
      </c>
      <c r="L27" s="11">
        <f t="shared" si="1"/>
        <v>7557.6</v>
      </c>
      <c r="M27" s="545">
        <v>7557.6</v>
      </c>
      <c r="N27" s="55"/>
    </row>
    <row r="28" spans="1:14" ht="14.1" customHeight="1">
      <c r="A28" s="894"/>
      <c r="B28" s="895"/>
      <c r="C28" s="895"/>
      <c r="D28" s="986"/>
      <c r="E28" s="54">
        <v>1000</v>
      </c>
      <c r="F28" s="13">
        <v>600</v>
      </c>
      <c r="G28" s="102">
        <v>200</v>
      </c>
      <c r="H28" s="101">
        <v>1</v>
      </c>
      <c r="I28" s="61">
        <f t="shared" si="2"/>
        <v>0.6</v>
      </c>
      <c r="J28" s="61">
        <f t="shared" si="3"/>
        <v>0.12</v>
      </c>
      <c r="K28" s="11">
        <f t="shared" si="0"/>
        <v>1511.5200000000002</v>
      </c>
      <c r="L28" s="11">
        <f t="shared" si="1"/>
        <v>7557.6</v>
      </c>
      <c r="M28" s="545">
        <v>7557.6</v>
      </c>
      <c r="N28" s="55"/>
    </row>
    <row r="29" spans="1:14" ht="22.5" customHeight="1">
      <c r="A29" s="897" t="s">
        <v>457</v>
      </c>
      <c r="B29" s="987"/>
      <c r="C29" s="987"/>
      <c r="D29" s="987"/>
      <c r="E29" s="987"/>
      <c r="F29" s="987"/>
      <c r="G29" s="987"/>
      <c r="H29" s="987"/>
      <c r="I29" s="987"/>
      <c r="J29" s="987"/>
      <c r="K29" s="987"/>
      <c r="L29" s="988"/>
      <c r="M29" s="546"/>
      <c r="N29" s="55"/>
    </row>
    <row r="30" spans="1:14" ht="14.1" customHeight="1">
      <c r="A30" s="944" t="s">
        <v>458</v>
      </c>
      <c r="B30" s="945"/>
      <c r="C30" s="945"/>
      <c r="D30" s="984" t="s">
        <v>456</v>
      </c>
      <c r="E30" s="139">
        <v>1000</v>
      </c>
      <c r="F30" s="110">
        <v>600</v>
      </c>
      <c r="G30" s="111">
        <v>40</v>
      </c>
      <c r="H30" s="59">
        <v>8</v>
      </c>
      <c r="I30" s="436">
        <f>E30*F30*H30/1000000</f>
        <v>4.8</v>
      </c>
      <c r="J30" s="436">
        <f>E30*F30*G30*H30/1000000000</f>
        <v>0.192</v>
      </c>
      <c r="K30" s="67">
        <f t="shared" si="0"/>
        <v>205.31200000000001</v>
      </c>
      <c r="L30" s="67">
        <f t="shared" si="1"/>
        <v>5132.8</v>
      </c>
      <c r="M30" s="53">
        <v>5132.8</v>
      </c>
      <c r="N30" s="55"/>
    </row>
    <row r="31" spans="1:14" ht="14.1" customHeight="1">
      <c r="A31" s="947"/>
      <c r="B31" s="948"/>
      <c r="C31" s="948"/>
      <c r="D31" s="985"/>
      <c r="E31" s="90">
        <v>1000</v>
      </c>
      <c r="F31" s="77">
        <v>600</v>
      </c>
      <c r="G31" s="78">
        <v>50</v>
      </c>
      <c r="H31" s="15">
        <v>6</v>
      </c>
      <c r="I31" s="80">
        <f t="shared" ref="I31:I63" si="4">E31*F31*H31/1000000</f>
        <v>3.6</v>
      </c>
      <c r="J31" s="80">
        <f t="shared" ref="J31:J63" si="5">E31*F31*G31*H31/1000000000</f>
        <v>0.18</v>
      </c>
      <c r="K31" s="67">
        <f t="shared" si="0"/>
        <v>256.64</v>
      </c>
      <c r="L31" s="67">
        <f t="shared" si="1"/>
        <v>5132.8</v>
      </c>
      <c r="M31" s="89">
        <v>5132.8</v>
      </c>
      <c r="N31" s="55"/>
    </row>
    <row r="32" spans="1:14" ht="14.1" customHeight="1">
      <c r="A32" s="947"/>
      <c r="B32" s="948"/>
      <c r="C32" s="948"/>
      <c r="D32" s="985"/>
      <c r="E32" s="90">
        <v>1000</v>
      </c>
      <c r="F32" s="77">
        <v>600</v>
      </c>
      <c r="G32" s="78">
        <v>60</v>
      </c>
      <c r="H32" s="15">
        <v>4</v>
      </c>
      <c r="I32" s="80">
        <f t="shared" si="4"/>
        <v>2.4</v>
      </c>
      <c r="J32" s="80">
        <f t="shared" si="5"/>
        <v>0.14399999999999999</v>
      </c>
      <c r="K32" s="67">
        <f t="shared" si="0"/>
        <v>307.96800000000002</v>
      </c>
      <c r="L32" s="67">
        <f t="shared" si="1"/>
        <v>5132.8</v>
      </c>
      <c r="M32" s="89">
        <v>5132.8</v>
      </c>
      <c r="N32" s="55"/>
    </row>
    <row r="33" spans="1:14" ht="14.1" customHeight="1">
      <c r="A33" s="947"/>
      <c r="B33" s="948"/>
      <c r="C33" s="948"/>
      <c r="D33" s="985"/>
      <c r="E33" s="90">
        <v>1000</v>
      </c>
      <c r="F33" s="77">
        <v>600</v>
      </c>
      <c r="G33" s="78">
        <v>70</v>
      </c>
      <c r="H33" s="15">
        <v>4</v>
      </c>
      <c r="I33" s="80">
        <f t="shared" si="4"/>
        <v>2.4</v>
      </c>
      <c r="J33" s="80">
        <f t="shared" si="5"/>
        <v>0.16800000000000001</v>
      </c>
      <c r="K33" s="67">
        <f t="shared" si="0"/>
        <v>359.29600000000005</v>
      </c>
      <c r="L33" s="67">
        <f t="shared" si="1"/>
        <v>5132.8</v>
      </c>
      <c r="M33" s="89">
        <v>5132.8</v>
      </c>
      <c r="N33" s="55"/>
    </row>
    <row r="34" spans="1:14" ht="14.1" customHeight="1">
      <c r="A34" s="947"/>
      <c r="B34" s="948"/>
      <c r="C34" s="948"/>
      <c r="D34" s="985"/>
      <c r="E34" s="90">
        <v>1000</v>
      </c>
      <c r="F34" s="77">
        <v>600</v>
      </c>
      <c r="G34" s="78">
        <v>80</v>
      </c>
      <c r="H34" s="15">
        <v>4</v>
      </c>
      <c r="I34" s="80">
        <f t="shared" si="4"/>
        <v>2.4</v>
      </c>
      <c r="J34" s="80">
        <f t="shared" si="5"/>
        <v>0.192</v>
      </c>
      <c r="K34" s="67">
        <f t="shared" si="0"/>
        <v>410.62400000000002</v>
      </c>
      <c r="L34" s="67">
        <f t="shared" si="1"/>
        <v>5132.8</v>
      </c>
      <c r="M34" s="89">
        <v>5132.8</v>
      </c>
      <c r="N34" s="55"/>
    </row>
    <row r="35" spans="1:14" ht="14.1" customHeight="1">
      <c r="A35" s="947"/>
      <c r="B35" s="948"/>
      <c r="C35" s="948"/>
      <c r="D35" s="985"/>
      <c r="E35" s="90">
        <v>1000</v>
      </c>
      <c r="F35" s="77">
        <v>600</v>
      </c>
      <c r="G35" s="78">
        <v>90</v>
      </c>
      <c r="H35" s="15">
        <v>4</v>
      </c>
      <c r="I35" s="80">
        <f t="shared" si="4"/>
        <v>2.4</v>
      </c>
      <c r="J35" s="80">
        <f t="shared" si="5"/>
        <v>0.216</v>
      </c>
      <c r="K35" s="67">
        <f t="shared" si="0"/>
        <v>461.952</v>
      </c>
      <c r="L35" s="67">
        <f t="shared" si="1"/>
        <v>5132.8</v>
      </c>
      <c r="M35" s="89">
        <v>5132.8</v>
      </c>
      <c r="N35" s="55"/>
    </row>
    <row r="36" spans="1:14" ht="14.1" customHeight="1">
      <c r="A36" s="947"/>
      <c r="B36" s="948"/>
      <c r="C36" s="948"/>
      <c r="D36" s="985"/>
      <c r="E36" s="90">
        <v>1000</v>
      </c>
      <c r="F36" s="77">
        <v>600</v>
      </c>
      <c r="G36" s="78">
        <v>100</v>
      </c>
      <c r="H36" s="15">
        <v>3</v>
      </c>
      <c r="I36" s="80">
        <f t="shared" si="4"/>
        <v>1.8</v>
      </c>
      <c r="J36" s="80">
        <f t="shared" si="5"/>
        <v>0.18</v>
      </c>
      <c r="K36" s="67">
        <f t="shared" si="0"/>
        <v>513.28</v>
      </c>
      <c r="L36" s="67">
        <f t="shared" si="1"/>
        <v>5132.8</v>
      </c>
      <c r="M36" s="89">
        <v>5132.8</v>
      </c>
      <c r="N36" s="55"/>
    </row>
    <row r="37" spans="1:14" ht="14.1" customHeight="1">
      <c r="A37" s="947"/>
      <c r="B37" s="948"/>
      <c r="C37" s="948"/>
      <c r="D37" s="985"/>
      <c r="E37" s="90">
        <v>1000</v>
      </c>
      <c r="F37" s="77">
        <v>600</v>
      </c>
      <c r="G37" s="78">
        <v>110</v>
      </c>
      <c r="H37" s="15">
        <v>3</v>
      </c>
      <c r="I37" s="80">
        <f t="shared" si="4"/>
        <v>1.8</v>
      </c>
      <c r="J37" s="80">
        <f t="shared" si="5"/>
        <v>0.19800000000000001</v>
      </c>
      <c r="K37" s="67">
        <f t="shared" si="0"/>
        <v>564.60800000000006</v>
      </c>
      <c r="L37" s="67">
        <f t="shared" si="1"/>
        <v>5132.8</v>
      </c>
      <c r="M37" s="89">
        <v>5132.8</v>
      </c>
      <c r="N37" s="55"/>
    </row>
    <row r="38" spans="1:14" ht="14.1" customHeight="1">
      <c r="A38" s="947"/>
      <c r="B38" s="948"/>
      <c r="C38" s="948"/>
      <c r="D38" s="985"/>
      <c r="E38" s="90">
        <v>1000</v>
      </c>
      <c r="F38" s="77">
        <v>600</v>
      </c>
      <c r="G38" s="78">
        <v>120</v>
      </c>
      <c r="H38" s="15">
        <v>2</v>
      </c>
      <c r="I38" s="80">
        <f t="shared" si="4"/>
        <v>1.2</v>
      </c>
      <c r="J38" s="80">
        <f t="shared" si="5"/>
        <v>0.14399999999999999</v>
      </c>
      <c r="K38" s="67">
        <f t="shared" si="0"/>
        <v>615.93600000000004</v>
      </c>
      <c r="L38" s="67">
        <f t="shared" si="1"/>
        <v>5132.8</v>
      </c>
      <c r="M38" s="89">
        <v>5132.8</v>
      </c>
      <c r="N38" s="55"/>
    </row>
    <row r="39" spans="1:14" ht="14.1" customHeight="1">
      <c r="A39" s="947"/>
      <c r="B39" s="948"/>
      <c r="C39" s="948"/>
      <c r="D39" s="985"/>
      <c r="E39" s="90">
        <v>1000</v>
      </c>
      <c r="F39" s="77">
        <v>600</v>
      </c>
      <c r="G39" s="78">
        <v>130</v>
      </c>
      <c r="H39" s="15">
        <v>2</v>
      </c>
      <c r="I39" s="80">
        <f t="shared" si="4"/>
        <v>1.2</v>
      </c>
      <c r="J39" s="80">
        <f t="shared" si="5"/>
        <v>0.156</v>
      </c>
      <c r="K39" s="67">
        <f t="shared" si="0"/>
        <v>667.26400000000001</v>
      </c>
      <c r="L39" s="67">
        <f t="shared" si="1"/>
        <v>5132.8</v>
      </c>
      <c r="M39" s="89">
        <v>5132.8</v>
      </c>
      <c r="N39" s="55"/>
    </row>
    <row r="40" spans="1:14" ht="14.1" customHeight="1">
      <c r="A40" s="947"/>
      <c r="B40" s="948"/>
      <c r="C40" s="948"/>
      <c r="D40" s="985"/>
      <c r="E40" s="90">
        <v>1000</v>
      </c>
      <c r="F40" s="77">
        <v>600</v>
      </c>
      <c r="G40" s="78">
        <v>140</v>
      </c>
      <c r="H40" s="15">
        <v>2</v>
      </c>
      <c r="I40" s="80">
        <f t="shared" si="4"/>
        <v>1.2</v>
      </c>
      <c r="J40" s="80">
        <f t="shared" si="5"/>
        <v>0.16800000000000001</v>
      </c>
      <c r="K40" s="67">
        <f t="shared" si="0"/>
        <v>718.5920000000001</v>
      </c>
      <c r="L40" s="67">
        <f t="shared" si="1"/>
        <v>5132.8</v>
      </c>
      <c r="M40" s="89">
        <v>5132.8</v>
      </c>
      <c r="N40" s="55"/>
    </row>
    <row r="41" spans="1:14" ht="14.1" customHeight="1">
      <c r="A41" s="947"/>
      <c r="B41" s="948"/>
      <c r="C41" s="948"/>
      <c r="D41" s="985"/>
      <c r="E41" s="76">
        <v>1000</v>
      </c>
      <c r="F41" s="77">
        <v>600</v>
      </c>
      <c r="G41" s="78">
        <v>150</v>
      </c>
      <c r="H41" s="15">
        <v>2</v>
      </c>
      <c r="I41" s="80">
        <f t="shared" si="4"/>
        <v>1.2</v>
      </c>
      <c r="J41" s="80">
        <f t="shared" si="5"/>
        <v>0.18</v>
      </c>
      <c r="K41" s="67">
        <f t="shared" si="0"/>
        <v>769.92000000000007</v>
      </c>
      <c r="L41" s="67">
        <f t="shared" si="1"/>
        <v>5132.8</v>
      </c>
      <c r="M41" s="89">
        <v>5132.8</v>
      </c>
      <c r="N41" s="55"/>
    </row>
    <row r="42" spans="1:14" ht="14.1" customHeight="1">
      <c r="A42" s="947"/>
      <c r="B42" s="948"/>
      <c r="C42" s="948"/>
      <c r="D42" s="985"/>
      <c r="E42" s="76">
        <v>1000</v>
      </c>
      <c r="F42" s="77">
        <v>600</v>
      </c>
      <c r="G42" s="78">
        <v>160</v>
      </c>
      <c r="H42" s="15">
        <v>2</v>
      </c>
      <c r="I42" s="80">
        <f t="shared" si="4"/>
        <v>1.2</v>
      </c>
      <c r="J42" s="80">
        <f t="shared" si="5"/>
        <v>0.192</v>
      </c>
      <c r="K42" s="67">
        <f t="shared" si="0"/>
        <v>821.24800000000005</v>
      </c>
      <c r="L42" s="67">
        <f t="shared" si="1"/>
        <v>5132.8</v>
      </c>
      <c r="M42" s="89">
        <v>5132.8</v>
      </c>
      <c r="N42" s="55"/>
    </row>
    <row r="43" spans="1:14" ht="14.1" customHeight="1">
      <c r="A43" s="947"/>
      <c r="B43" s="948"/>
      <c r="C43" s="948"/>
      <c r="D43" s="985"/>
      <c r="E43" s="76">
        <v>1000</v>
      </c>
      <c r="F43" s="77">
        <v>600</v>
      </c>
      <c r="G43" s="78">
        <v>170</v>
      </c>
      <c r="H43" s="15">
        <v>2</v>
      </c>
      <c r="I43" s="80">
        <f t="shared" si="4"/>
        <v>1.2</v>
      </c>
      <c r="J43" s="80">
        <f t="shared" si="5"/>
        <v>0.20399999999999999</v>
      </c>
      <c r="K43" s="67">
        <f t="shared" si="0"/>
        <v>872.57600000000014</v>
      </c>
      <c r="L43" s="67">
        <f t="shared" si="1"/>
        <v>5132.8</v>
      </c>
      <c r="M43" s="89">
        <v>5132.8</v>
      </c>
      <c r="N43" s="55"/>
    </row>
    <row r="44" spans="1:14" ht="14.1" customHeight="1">
      <c r="A44" s="947"/>
      <c r="B44" s="948"/>
      <c r="C44" s="948"/>
      <c r="D44" s="985"/>
      <c r="E44" s="76">
        <v>1000</v>
      </c>
      <c r="F44" s="77">
        <v>600</v>
      </c>
      <c r="G44" s="78">
        <v>180</v>
      </c>
      <c r="H44" s="15">
        <v>2</v>
      </c>
      <c r="I44" s="80">
        <f t="shared" si="4"/>
        <v>1.2</v>
      </c>
      <c r="J44" s="80">
        <f t="shared" si="5"/>
        <v>0.216</v>
      </c>
      <c r="K44" s="67">
        <f t="shared" si="0"/>
        <v>923.904</v>
      </c>
      <c r="L44" s="67">
        <f t="shared" si="1"/>
        <v>5132.8</v>
      </c>
      <c r="M44" s="89">
        <v>5132.8</v>
      </c>
      <c r="N44" s="55"/>
    </row>
    <row r="45" spans="1:14" ht="14.1" customHeight="1">
      <c r="A45" s="947"/>
      <c r="B45" s="948"/>
      <c r="C45" s="948"/>
      <c r="D45" s="985"/>
      <c r="E45" s="76">
        <v>1000</v>
      </c>
      <c r="F45" s="77">
        <v>600</v>
      </c>
      <c r="G45" s="78">
        <v>190</v>
      </c>
      <c r="H45" s="15">
        <v>2</v>
      </c>
      <c r="I45" s="80">
        <f t="shared" si="4"/>
        <v>1.2</v>
      </c>
      <c r="J45" s="80">
        <f t="shared" si="5"/>
        <v>0.22800000000000001</v>
      </c>
      <c r="K45" s="67">
        <f t="shared" si="0"/>
        <v>975.2320000000002</v>
      </c>
      <c r="L45" s="67">
        <f t="shared" si="1"/>
        <v>5132.8</v>
      </c>
      <c r="M45" s="89">
        <v>5132.8</v>
      </c>
      <c r="N45" s="55"/>
    </row>
    <row r="46" spans="1:14" ht="14.1" customHeight="1">
      <c r="A46" s="947"/>
      <c r="B46" s="948"/>
      <c r="C46" s="948"/>
      <c r="D46" s="986"/>
      <c r="E46" s="76">
        <v>1000</v>
      </c>
      <c r="F46" s="77">
        <v>600</v>
      </c>
      <c r="G46" s="78">
        <v>200</v>
      </c>
      <c r="H46" s="79">
        <v>2</v>
      </c>
      <c r="I46" s="80">
        <f t="shared" si="4"/>
        <v>1.2</v>
      </c>
      <c r="J46" s="80">
        <f t="shared" si="5"/>
        <v>0.24</v>
      </c>
      <c r="K46" s="81">
        <f t="shared" si="0"/>
        <v>1026.5600000000002</v>
      </c>
      <c r="L46" s="81">
        <f t="shared" si="1"/>
        <v>5132.8</v>
      </c>
      <c r="M46" s="472">
        <v>5132.8</v>
      </c>
      <c r="N46" s="55"/>
    </row>
    <row r="47" spans="1:14" ht="14.1" customHeight="1">
      <c r="A47" s="888" t="s">
        <v>459</v>
      </c>
      <c r="B47" s="889"/>
      <c r="C47" s="890"/>
      <c r="D47" s="984" t="s">
        <v>456</v>
      </c>
      <c r="E47" s="56">
        <v>1000</v>
      </c>
      <c r="F47" s="57">
        <v>600</v>
      </c>
      <c r="G47" s="88">
        <v>40</v>
      </c>
      <c r="H47" s="59">
        <v>6</v>
      </c>
      <c r="I47" s="60">
        <f t="shared" si="4"/>
        <v>3.6</v>
      </c>
      <c r="J47" s="60">
        <f t="shared" si="5"/>
        <v>0.14399999999999999</v>
      </c>
      <c r="K47" s="53">
        <f>L47/1000*G47</f>
        <v>186.62</v>
      </c>
      <c r="L47" s="53">
        <f t="shared" si="1"/>
        <v>4665.5</v>
      </c>
      <c r="M47" s="547">
        <v>4665.5</v>
      </c>
      <c r="N47" s="55"/>
    </row>
    <row r="48" spans="1:14" ht="14.1" customHeight="1">
      <c r="A48" s="891"/>
      <c r="B48" s="892"/>
      <c r="C48" s="893"/>
      <c r="D48" s="985"/>
      <c r="E48" s="76">
        <v>1000</v>
      </c>
      <c r="F48" s="77">
        <v>600</v>
      </c>
      <c r="G48" s="78">
        <v>50</v>
      </c>
      <c r="H48" s="15">
        <v>6</v>
      </c>
      <c r="I48" s="80">
        <f t="shared" si="4"/>
        <v>3.6</v>
      </c>
      <c r="J48" s="80">
        <f t="shared" si="5"/>
        <v>0.18</v>
      </c>
      <c r="K48" s="67">
        <f>L48/1000*G48</f>
        <v>233.27499999999998</v>
      </c>
      <c r="L48" s="11">
        <f t="shared" si="1"/>
        <v>4665.5</v>
      </c>
      <c r="M48" s="548">
        <v>4665.5</v>
      </c>
      <c r="N48" s="55"/>
    </row>
    <row r="49" spans="1:14" ht="14.1" customHeight="1">
      <c r="A49" s="891"/>
      <c r="B49" s="892"/>
      <c r="C49" s="893"/>
      <c r="D49" s="985"/>
      <c r="E49" s="76">
        <v>1000</v>
      </c>
      <c r="F49" s="77">
        <v>600</v>
      </c>
      <c r="G49" s="78">
        <v>60</v>
      </c>
      <c r="H49" s="15">
        <v>6</v>
      </c>
      <c r="I49" s="80">
        <f t="shared" si="4"/>
        <v>3.6</v>
      </c>
      <c r="J49" s="80">
        <f t="shared" si="5"/>
        <v>0.216</v>
      </c>
      <c r="K49" s="67">
        <f t="shared" ref="K49:K63" si="6">L49/1000*G49</f>
        <v>279.93</v>
      </c>
      <c r="L49" s="11">
        <f t="shared" si="1"/>
        <v>4665.5</v>
      </c>
      <c r="M49" s="548">
        <v>4665.5</v>
      </c>
      <c r="N49" s="55"/>
    </row>
    <row r="50" spans="1:14" ht="14.1" customHeight="1">
      <c r="A50" s="891"/>
      <c r="B50" s="892"/>
      <c r="C50" s="893"/>
      <c r="D50" s="985"/>
      <c r="E50" s="76">
        <v>1000</v>
      </c>
      <c r="F50" s="77">
        <v>600</v>
      </c>
      <c r="G50" s="78">
        <v>70</v>
      </c>
      <c r="H50" s="15">
        <v>4</v>
      </c>
      <c r="I50" s="80">
        <f t="shared" si="4"/>
        <v>2.4</v>
      </c>
      <c r="J50" s="80">
        <f t="shared" si="5"/>
        <v>0.16800000000000001</v>
      </c>
      <c r="K50" s="67">
        <f t="shared" si="6"/>
        <v>326.58499999999998</v>
      </c>
      <c r="L50" s="11">
        <f t="shared" si="1"/>
        <v>4665.5</v>
      </c>
      <c r="M50" s="548">
        <v>4665.5</v>
      </c>
      <c r="N50" s="55"/>
    </row>
    <row r="51" spans="1:14" ht="14.1" customHeight="1">
      <c r="A51" s="891"/>
      <c r="B51" s="892"/>
      <c r="C51" s="893"/>
      <c r="D51" s="985"/>
      <c r="E51" s="76">
        <v>1000</v>
      </c>
      <c r="F51" s="77">
        <v>600</v>
      </c>
      <c r="G51" s="78">
        <v>80</v>
      </c>
      <c r="H51" s="15">
        <v>4</v>
      </c>
      <c r="I51" s="80">
        <f t="shared" si="4"/>
        <v>2.4</v>
      </c>
      <c r="J51" s="80">
        <f t="shared" si="5"/>
        <v>0.192</v>
      </c>
      <c r="K51" s="67">
        <f t="shared" si="6"/>
        <v>373.24</v>
      </c>
      <c r="L51" s="11">
        <f t="shared" si="1"/>
        <v>4665.5</v>
      </c>
      <c r="M51" s="548">
        <v>4665.5</v>
      </c>
      <c r="N51" s="55"/>
    </row>
    <row r="52" spans="1:14" ht="14.1" customHeight="1">
      <c r="A52" s="891"/>
      <c r="B52" s="892"/>
      <c r="C52" s="893"/>
      <c r="D52" s="985"/>
      <c r="E52" s="76">
        <v>1000</v>
      </c>
      <c r="F52" s="77">
        <v>600</v>
      </c>
      <c r="G52" s="78">
        <v>90</v>
      </c>
      <c r="H52" s="15">
        <v>4</v>
      </c>
      <c r="I52" s="80">
        <f t="shared" si="4"/>
        <v>2.4</v>
      </c>
      <c r="J52" s="80">
        <f t="shared" si="5"/>
        <v>0.216</v>
      </c>
      <c r="K52" s="67">
        <f t="shared" si="6"/>
        <v>419.89499999999998</v>
      </c>
      <c r="L52" s="11">
        <f t="shared" si="1"/>
        <v>4665.5</v>
      </c>
      <c r="M52" s="548">
        <v>4665.5</v>
      </c>
      <c r="N52" s="55"/>
    </row>
    <row r="53" spans="1:14" ht="14.1" customHeight="1">
      <c r="A53" s="891"/>
      <c r="B53" s="892"/>
      <c r="C53" s="893"/>
      <c r="D53" s="985"/>
      <c r="E53" s="76">
        <v>1000</v>
      </c>
      <c r="F53" s="77">
        <v>600</v>
      </c>
      <c r="G53" s="78">
        <v>100</v>
      </c>
      <c r="H53" s="15">
        <v>3</v>
      </c>
      <c r="I53" s="80">
        <f t="shared" si="4"/>
        <v>1.8</v>
      </c>
      <c r="J53" s="80">
        <f t="shared" si="5"/>
        <v>0.18</v>
      </c>
      <c r="K53" s="67">
        <f t="shared" si="6"/>
        <v>466.54999999999995</v>
      </c>
      <c r="L53" s="11">
        <f t="shared" si="1"/>
        <v>4665.5</v>
      </c>
      <c r="M53" s="548">
        <v>4665.5</v>
      </c>
      <c r="N53" s="55"/>
    </row>
    <row r="54" spans="1:14" ht="14.1" customHeight="1">
      <c r="A54" s="891"/>
      <c r="B54" s="892"/>
      <c r="C54" s="893"/>
      <c r="D54" s="985"/>
      <c r="E54" s="76">
        <v>1000</v>
      </c>
      <c r="F54" s="77">
        <v>600</v>
      </c>
      <c r="G54" s="78">
        <v>110</v>
      </c>
      <c r="H54" s="15">
        <v>3</v>
      </c>
      <c r="I54" s="80">
        <f t="shared" si="4"/>
        <v>1.8</v>
      </c>
      <c r="J54" s="80">
        <f t="shared" si="5"/>
        <v>0.19800000000000001</v>
      </c>
      <c r="K54" s="67">
        <f t="shared" si="6"/>
        <v>513.20499999999993</v>
      </c>
      <c r="L54" s="11">
        <f t="shared" si="1"/>
        <v>4665.5</v>
      </c>
      <c r="M54" s="548">
        <v>4665.5</v>
      </c>
      <c r="N54" s="55"/>
    </row>
    <row r="55" spans="1:14" ht="14.1" customHeight="1">
      <c r="A55" s="891"/>
      <c r="B55" s="892"/>
      <c r="C55" s="893"/>
      <c r="D55" s="985"/>
      <c r="E55" s="76">
        <v>1000</v>
      </c>
      <c r="F55" s="77">
        <v>600</v>
      </c>
      <c r="G55" s="78">
        <v>120</v>
      </c>
      <c r="H55" s="15">
        <v>3</v>
      </c>
      <c r="I55" s="80">
        <f t="shared" si="4"/>
        <v>1.8</v>
      </c>
      <c r="J55" s="80">
        <f t="shared" si="5"/>
        <v>0.216</v>
      </c>
      <c r="K55" s="67">
        <f t="shared" si="6"/>
        <v>559.86</v>
      </c>
      <c r="L55" s="11">
        <f t="shared" si="1"/>
        <v>4665.5</v>
      </c>
      <c r="M55" s="548">
        <v>4665.5</v>
      </c>
      <c r="N55" s="55"/>
    </row>
    <row r="56" spans="1:14" ht="14.1" customHeight="1">
      <c r="A56" s="891"/>
      <c r="B56" s="892"/>
      <c r="C56" s="893"/>
      <c r="D56" s="985"/>
      <c r="E56" s="76">
        <v>1000</v>
      </c>
      <c r="F56" s="77">
        <v>600</v>
      </c>
      <c r="G56" s="78">
        <v>130</v>
      </c>
      <c r="H56" s="15">
        <v>3</v>
      </c>
      <c r="I56" s="80">
        <f t="shared" si="4"/>
        <v>1.8</v>
      </c>
      <c r="J56" s="80">
        <f t="shared" si="5"/>
        <v>0.23400000000000001</v>
      </c>
      <c r="K56" s="67">
        <f t="shared" si="6"/>
        <v>606.51499999999999</v>
      </c>
      <c r="L56" s="11">
        <f t="shared" si="1"/>
        <v>4665.5</v>
      </c>
      <c r="M56" s="548">
        <v>4665.5</v>
      </c>
      <c r="N56" s="55"/>
    </row>
    <row r="57" spans="1:14" ht="14.1" customHeight="1">
      <c r="A57" s="891"/>
      <c r="B57" s="892"/>
      <c r="C57" s="893"/>
      <c r="D57" s="985"/>
      <c r="E57" s="76">
        <v>1000</v>
      </c>
      <c r="F57" s="77">
        <v>600</v>
      </c>
      <c r="G57" s="78">
        <v>140</v>
      </c>
      <c r="H57" s="15">
        <v>2</v>
      </c>
      <c r="I57" s="80">
        <f t="shared" si="4"/>
        <v>1.2</v>
      </c>
      <c r="J57" s="80">
        <f t="shared" si="5"/>
        <v>0.16800000000000001</v>
      </c>
      <c r="K57" s="67">
        <f t="shared" si="6"/>
        <v>653.16999999999996</v>
      </c>
      <c r="L57" s="11">
        <f t="shared" si="1"/>
        <v>4665.5</v>
      </c>
      <c r="M57" s="548">
        <v>4665.5</v>
      </c>
      <c r="N57" s="55"/>
    </row>
    <row r="58" spans="1:14" ht="14.1" customHeight="1">
      <c r="A58" s="891"/>
      <c r="B58" s="892"/>
      <c r="C58" s="893"/>
      <c r="D58" s="985"/>
      <c r="E58" s="76">
        <v>1000</v>
      </c>
      <c r="F58" s="77">
        <v>600</v>
      </c>
      <c r="G58" s="78">
        <v>150</v>
      </c>
      <c r="H58" s="15">
        <v>2</v>
      </c>
      <c r="I58" s="80">
        <f t="shared" si="4"/>
        <v>1.2</v>
      </c>
      <c r="J58" s="80">
        <f t="shared" si="5"/>
        <v>0.18</v>
      </c>
      <c r="K58" s="67">
        <f t="shared" si="6"/>
        <v>699.82499999999993</v>
      </c>
      <c r="L58" s="11">
        <f t="shared" si="1"/>
        <v>4665.5</v>
      </c>
      <c r="M58" s="548">
        <v>4665.5</v>
      </c>
      <c r="N58" s="55"/>
    </row>
    <row r="59" spans="1:14" ht="14.1" customHeight="1">
      <c r="A59" s="891"/>
      <c r="B59" s="892"/>
      <c r="C59" s="893"/>
      <c r="D59" s="985"/>
      <c r="E59" s="76">
        <v>1000</v>
      </c>
      <c r="F59" s="77">
        <v>600</v>
      </c>
      <c r="G59" s="78">
        <v>160</v>
      </c>
      <c r="H59" s="15">
        <v>2</v>
      </c>
      <c r="I59" s="80">
        <f t="shared" si="4"/>
        <v>1.2</v>
      </c>
      <c r="J59" s="80">
        <f t="shared" si="5"/>
        <v>0.192</v>
      </c>
      <c r="K59" s="67">
        <f t="shared" si="6"/>
        <v>746.48</v>
      </c>
      <c r="L59" s="11">
        <f t="shared" si="1"/>
        <v>4665.5</v>
      </c>
      <c r="M59" s="548">
        <v>4665.5</v>
      </c>
      <c r="N59" s="55"/>
    </row>
    <row r="60" spans="1:14" ht="14.1" customHeight="1">
      <c r="A60" s="891"/>
      <c r="B60" s="892"/>
      <c r="C60" s="893"/>
      <c r="D60" s="985"/>
      <c r="E60" s="76">
        <v>1000</v>
      </c>
      <c r="F60" s="77">
        <v>600</v>
      </c>
      <c r="G60" s="78">
        <v>170</v>
      </c>
      <c r="H60" s="15">
        <v>2</v>
      </c>
      <c r="I60" s="80">
        <f t="shared" si="4"/>
        <v>1.2</v>
      </c>
      <c r="J60" s="80">
        <f t="shared" si="5"/>
        <v>0.20399999999999999</v>
      </c>
      <c r="K60" s="67">
        <f t="shared" si="6"/>
        <v>793.13499999999999</v>
      </c>
      <c r="L60" s="11">
        <f t="shared" si="1"/>
        <v>4665.5</v>
      </c>
      <c r="M60" s="548">
        <v>4665.5</v>
      </c>
      <c r="N60" s="55"/>
    </row>
    <row r="61" spans="1:14" ht="14.1" customHeight="1">
      <c r="A61" s="891"/>
      <c r="B61" s="892"/>
      <c r="C61" s="893"/>
      <c r="D61" s="985"/>
      <c r="E61" s="76">
        <v>1000</v>
      </c>
      <c r="F61" s="77">
        <v>600</v>
      </c>
      <c r="G61" s="78">
        <v>180</v>
      </c>
      <c r="H61" s="15">
        <v>2</v>
      </c>
      <c r="I61" s="80">
        <f t="shared" si="4"/>
        <v>1.2</v>
      </c>
      <c r="J61" s="80">
        <f t="shared" si="5"/>
        <v>0.216</v>
      </c>
      <c r="K61" s="67">
        <f t="shared" si="6"/>
        <v>839.79</v>
      </c>
      <c r="L61" s="11">
        <f t="shared" si="1"/>
        <v>4665.5</v>
      </c>
      <c r="M61" s="548">
        <v>4665.5</v>
      </c>
      <c r="N61" s="55"/>
    </row>
    <row r="62" spans="1:14" ht="14.1" customHeight="1">
      <c r="A62" s="891"/>
      <c r="B62" s="892"/>
      <c r="C62" s="893"/>
      <c r="D62" s="985"/>
      <c r="E62" s="76">
        <v>1000</v>
      </c>
      <c r="F62" s="77">
        <v>600</v>
      </c>
      <c r="G62" s="78">
        <v>190</v>
      </c>
      <c r="H62" s="15">
        <v>2</v>
      </c>
      <c r="I62" s="80">
        <f t="shared" si="4"/>
        <v>1.2</v>
      </c>
      <c r="J62" s="80">
        <f t="shared" si="5"/>
        <v>0.22800000000000001</v>
      </c>
      <c r="K62" s="67">
        <f t="shared" si="6"/>
        <v>886.44499999999994</v>
      </c>
      <c r="L62" s="11">
        <f t="shared" si="1"/>
        <v>4665.5</v>
      </c>
      <c r="M62" s="548">
        <v>4665.5</v>
      </c>
      <c r="N62" s="55"/>
    </row>
    <row r="63" spans="1:14" ht="14.1" customHeight="1">
      <c r="A63" s="894"/>
      <c r="B63" s="895"/>
      <c r="C63" s="896"/>
      <c r="D63" s="986"/>
      <c r="E63" s="82">
        <v>1000</v>
      </c>
      <c r="F63" s="83">
        <v>600</v>
      </c>
      <c r="G63" s="84">
        <v>200</v>
      </c>
      <c r="H63" s="85">
        <v>2</v>
      </c>
      <c r="I63" s="86">
        <f t="shared" si="4"/>
        <v>1.2</v>
      </c>
      <c r="J63" s="86">
        <f t="shared" si="5"/>
        <v>0.24</v>
      </c>
      <c r="K63" s="73">
        <f t="shared" si="6"/>
        <v>933.09999999999991</v>
      </c>
      <c r="L63" s="74">
        <f t="shared" si="1"/>
        <v>4665.5</v>
      </c>
      <c r="M63" s="549">
        <v>4665.5</v>
      </c>
      <c r="N63" s="55"/>
    </row>
    <row r="64" spans="1:14" ht="15.95" customHeight="1"/>
    <row r="65" spans="1:13" ht="15.95" customHeight="1">
      <c r="A65" s="126" t="s">
        <v>18</v>
      </c>
      <c r="B65" s="126"/>
      <c r="C65" s="126"/>
      <c r="D65" s="126"/>
      <c r="E65" s="126"/>
      <c r="F65" s="126"/>
      <c r="G65" s="126"/>
      <c r="H65" s="126"/>
      <c r="I65" s="127"/>
      <c r="J65" s="127"/>
      <c r="K65" s="5" t="s">
        <v>19</v>
      </c>
      <c r="L65" s="5"/>
      <c r="M65" s="127"/>
    </row>
    <row r="66" spans="1:13" ht="15.95" customHeight="1">
      <c r="A66" s="462" t="s">
        <v>30</v>
      </c>
      <c r="B66" s="462"/>
      <c r="C66" s="462"/>
      <c r="D66" s="462"/>
      <c r="E66" s="462"/>
      <c r="F66" s="462"/>
      <c r="G66" s="462"/>
      <c r="H66" s="462"/>
      <c r="I66" s="462"/>
      <c r="J66" s="462"/>
      <c r="K66" s="916" t="s">
        <v>46</v>
      </c>
      <c r="L66" s="916"/>
      <c r="M66" s="469"/>
    </row>
    <row r="67" spans="1:13" ht="15.95" customHeight="1">
      <c r="A67" s="463" t="s">
        <v>26</v>
      </c>
      <c r="B67" s="463"/>
      <c r="C67" s="463"/>
      <c r="D67" s="463"/>
      <c r="E67" s="463"/>
      <c r="F67" s="463"/>
      <c r="G67" s="463"/>
      <c r="H67" s="463"/>
      <c r="I67" s="463"/>
      <c r="J67" s="463"/>
      <c r="K67" s="900" t="s">
        <v>47</v>
      </c>
      <c r="L67" s="900"/>
      <c r="M67" s="469"/>
    </row>
    <row r="68" spans="1:13" ht="15.95" customHeight="1">
      <c r="A68" s="959" t="s">
        <v>66</v>
      </c>
      <c r="B68" s="959"/>
      <c r="C68" s="959"/>
      <c r="D68" s="959"/>
      <c r="E68" s="959"/>
      <c r="F68" s="959"/>
      <c r="G68" s="959"/>
      <c r="H68" s="959"/>
      <c r="I68" s="959"/>
      <c r="J68" s="959"/>
      <c r="K68" s="338" t="s">
        <v>48</v>
      </c>
      <c r="L68" s="339"/>
      <c r="M68" s="17"/>
    </row>
    <row r="69" spans="1:13" ht="15.95" customHeight="1">
      <c r="A69" s="959"/>
      <c r="B69" s="959"/>
      <c r="C69" s="959"/>
      <c r="D69" s="959"/>
      <c r="E69" s="959"/>
      <c r="F69" s="959"/>
      <c r="G69" s="959"/>
      <c r="H69" s="959"/>
      <c r="I69" s="959"/>
      <c r="J69" s="959"/>
      <c r="K69" s="338" t="s">
        <v>49</v>
      </c>
      <c r="L69" s="339"/>
      <c r="M69" s="17"/>
    </row>
    <row r="70" spans="1:13" ht="15.95" customHeight="1">
      <c r="A70" s="886"/>
      <c r="B70" s="886"/>
      <c r="C70" s="886"/>
      <c r="D70" s="886"/>
      <c r="E70" s="886"/>
      <c r="F70" s="886"/>
      <c r="G70" s="886"/>
      <c r="H70" s="886"/>
      <c r="I70" s="886"/>
      <c r="J70" s="886"/>
      <c r="K70" s="469"/>
      <c r="L70" s="17"/>
      <c r="M70" s="17"/>
    </row>
    <row r="71" spans="1:13">
      <c r="A71" s="959"/>
      <c r="B71" s="959"/>
      <c r="C71" s="959"/>
      <c r="D71" s="959"/>
      <c r="E71" s="959"/>
      <c r="F71" s="959"/>
      <c r="G71" s="959"/>
      <c r="H71" s="959"/>
      <c r="I71" s="959"/>
      <c r="J71" s="959"/>
      <c r="K71" s="469"/>
      <c r="L71" s="17"/>
      <c r="M71" s="17"/>
    </row>
    <row r="72" spans="1:13" ht="12.75" customHeight="1">
      <c r="A72" s="959"/>
      <c r="B72" s="959"/>
      <c r="C72" s="959"/>
      <c r="D72" s="959"/>
      <c r="E72" s="959"/>
      <c r="F72" s="959"/>
      <c r="G72" s="959"/>
      <c r="H72" s="959"/>
      <c r="I72" s="959"/>
      <c r="J72" s="959"/>
    </row>
  </sheetData>
  <mergeCells count="27">
    <mergeCell ref="A29:L29"/>
    <mergeCell ref="A1:L1"/>
    <mergeCell ref="A2:L2"/>
    <mergeCell ref="A3:L3"/>
    <mergeCell ref="A4:L4"/>
    <mergeCell ref="A7:C8"/>
    <mergeCell ref="D7:D8"/>
    <mergeCell ref="E7:G7"/>
    <mergeCell ref="H7:H8"/>
    <mergeCell ref="I7:I8"/>
    <mergeCell ref="J7:J8"/>
    <mergeCell ref="K7:L7"/>
    <mergeCell ref="A9:L9"/>
    <mergeCell ref="A10:C11"/>
    <mergeCell ref="A12:C28"/>
    <mergeCell ref="D12:D28"/>
    <mergeCell ref="A30:C46"/>
    <mergeCell ref="D30:D46"/>
    <mergeCell ref="A47:C63"/>
    <mergeCell ref="D47:D63"/>
    <mergeCell ref="A68:J68"/>
    <mergeCell ref="A70:J70"/>
    <mergeCell ref="A71:J71"/>
    <mergeCell ref="A72:J72"/>
    <mergeCell ref="K66:L66"/>
    <mergeCell ref="K67:L67"/>
    <mergeCell ref="A69:J69"/>
  </mergeCells>
  <printOptions horizontalCentered="1"/>
  <pageMargins left="0.39" right="0.34" top="0.18" bottom="0.19" header="0.17" footer="0.17"/>
  <pageSetup paperSize="9" scale="67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2"/>
  <sheetViews>
    <sheetView showGridLines="0" view="pageBreakPreview" zoomScale="80" zoomScaleNormal="70" zoomScaleSheetLayoutView="80" zoomScalePageLayoutView="75" workbookViewId="0">
      <selection activeCell="T30" sqref="T30"/>
    </sheetView>
  </sheetViews>
  <sheetFormatPr defaultRowHeight="20.25"/>
  <cols>
    <col min="1" max="1" width="7.7109375" style="462" customWidth="1"/>
    <col min="2" max="3" width="7.7109375" style="19" customWidth="1"/>
    <col min="4" max="4" width="38.7109375" style="19" customWidth="1"/>
    <col min="5" max="7" width="8.7109375" style="19" customWidth="1"/>
    <col min="8" max="10" width="10.28515625" style="19" customWidth="1"/>
    <col min="11" max="12" width="10.7109375" style="55" customWidth="1"/>
    <col min="13" max="13" width="10.7109375" style="55" hidden="1" customWidth="1"/>
    <col min="14" max="15" width="9.140625" style="19" customWidth="1"/>
    <col min="16" max="16" width="9.140625" style="48"/>
    <col min="17" max="16384" width="9.140625" style="19"/>
  </cols>
  <sheetData>
    <row r="1" spans="1:16" ht="15" customHeight="1">
      <c r="A1" s="960" t="s">
        <v>103</v>
      </c>
      <c r="B1" s="923"/>
      <c r="C1" s="923"/>
      <c r="D1" s="923"/>
      <c r="E1" s="923"/>
      <c r="F1" s="923"/>
      <c r="G1" s="923"/>
      <c r="H1" s="923"/>
      <c r="I1" s="923"/>
      <c r="J1" s="923"/>
      <c r="K1" s="923"/>
      <c r="L1" s="923"/>
      <c r="M1" s="18"/>
    </row>
    <row r="2" spans="1:16" ht="15" customHeight="1">
      <c r="A2" s="960" t="s">
        <v>0</v>
      </c>
      <c r="B2" s="923"/>
      <c r="C2" s="923"/>
      <c r="D2" s="923"/>
      <c r="E2" s="923"/>
      <c r="F2" s="923"/>
      <c r="G2" s="923"/>
      <c r="H2" s="923"/>
      <c r="I2" s="923"/>
      <c r="J2" s="923"/>
      <c r="K2" s="923"/>
      <c r="L2" s="923"/>
      <c r="M2" s="18"/>
    </row>
    <row r="3" spans="1:16" ht="15" customHeight="1">
      <c r="A3" s="961" t="s">
        <v>33</v>
      </c>
      <c r="B3" s="925"/>
      <c r="C3" s="925"/>
      <c r="D3" s="925"/>
      <c r="E3" s="925"/>
      <c r="F3" s="925"/>
      <c r="G3" s="925"/>
      <c r="H3" s="925"/>
      <c r="I3" s="925"/>
      <c r="J3" s="925"/>
      <c r="K3" s="925"/>
      <c r="L3" s="925"/>
      <c r="M3" s="18"/>
    </row>
    <row r="4" spans="1:16" ht="15" customHeight="1">
      <c r="A4" s="926" t="str">
        <f>'GBI 1'!A4:L4</f>
        <v xml:space="preserve"> от 3 августа 2015</v>
      </c>
      <c r="B4" s="923"/>
      <c r="C4" s="923"/>
      <c r="D4" s="923"/>
      <c r="E4" s="923"/>
      <c r="F4" s="923"/>
      <c r="G4" s="923"/>
      <c r="H4" s="923"/>
      <c r="I4" s="923"/>
      <c r="J4" s="923"/>
      <c r="K4" s="923"/>
      <c r="L4" s="923"/>
      <c r="M4" s="18"/>
    </row>
    <row r="5" spans="1:16" s="2" customFormat="1" ht="15" customHeight="1">
      <c r="A5" s="39"/>
      <c r="B5" s="22"/>
      <c r="C5" s="22"/>
      <c r="D5" s="22"/>
      <c r="E5" s="22"/>
      <c r="F5" s="22"/>
      <c r="G5" s="22"/>
      <c r="H5" s="22"/>
      <c r="I5" s="22"/>
      <c r="J5" s="22"/>
      <c r="K5" s="184"/>
      <c r="L5" s="185"/>
      <c r="M5" s="183"/>
      <c r="N5" s="1"/>
    </row>
    <row r="6" spans="1:16" ht="15" customHeight="1">
      <c r="A6" s="468"/>
      <c r="B6" s="466"/>
      <c r="C6" s="466"/>
      <c r="D6" s="466"/>
      <c r="E6" s="466"/>
      <c r="F6" s="466"/>
      <c r="G6" s="466"/>
      <c r="H6" s="466"/>
      <c r="I6" s="466"/>
      <c r="J6" s="466"/>
      <c r="K6" s="178" t="s">
        <v>81</v>
      </c>
      <c r="L6" s="179">
        <v>0</v>
      </c>
      <c r="M6" s="466"/>
    </row>
    <row r="7" spans="1:16" s="116" customFormat="1" ht="14.25" customHeight="1">
      <c r="A7" s="974" t="s">
        <v>2</v>
      </c>
      <c r="B7" s="904"/>
      <c r="C7" s="905"/>
      <c r="D7" s="976" t="s">
        <v>3</v>
      </c>
      <c r="E7" s="897" t="s">
        <v>4</v>
      </c>
      <c r="F7" s="981"/>
      <c r="G7" s="982"/>
      <c r="H7" s="972" t="s">
        <v>5</v>
      </c>
      <c r="I7" s="972" t="s">
        <v>6</v>
      </c>
      <c r="J7" s="972" t="s">
        <v>7</v>
      </c>
      <c r="K7" s="962" t="s">
        <v>55</v>
      </c>
      <c r="L7" s="983"/>
      <c r="M7" s="138"/>
      <c r="P7" s="132"/>
    </row>
    <row r="8" spans="1:16" s="116" customFormat="1" ht="16.5" customHeight="1">
      <c r="A8" s="975"/>
      <c r="B8" s="901"/>
      <c r="C8" s="902"/>
      <c r="D8" s="980"/>
      <c r="E8" s="117" t="s">
        <v>8</v>
      </c>
      <c r="F8" s="118" t="s">
        <v>9</v>
      </c>
      <c r="G8" s="119" t="s">
        <v>10</v>
      </c>
      <c r="H8" s="980"/>
      <c r="I8" s="980"/>
      <c r="J8" s="973"/>
      <c r="K8" s="120" t="s">
        <v>11</v>
      </c>
      <c r="L8" s="121" t="s">
        <v>12</v>
      </c>
      <c r="M8" s="121" t="s">
        <v>12</v>
      </c>
      <c r="P8" s="132"/>
    </row>
    <row r="9" spans="1:16" ht="15.95" customHeight="1">
      <c r="A9" s="974" t="s">
        <v>460</v>
      </c>
      <c r="B9" s="904"/>
      <c r="C9" s="904"/>
      <c r="D9" s="904"/>
      <c r="E9" s="904"/>
      <c r="F9" s="904"/>
      <c r="G9" s="904"/>
      <c r="H9" s="904"/>
      <c r="I9" s="904"/>
      <c r="J9" s="904"/>
      <c r="K9" s="904"/>
      <c r="L9" s="905"/>
      <c r="M9" s="18"/>
    </row>
    <row r="10" spans="1:16" ht="15.95" customHeight="1">
      <c r="A10" s="944" t="s">
        <v>461</v>
      </c>
      <c r="B10" s="945"/>
      <c r="C10" s="946"/>
      <c r="D10" s="920" t="s">
        <v>115</v>
      </c>
      <c r="E10" s="110">
        <v>1000</v>
      </c>
      <c r="F10" s="110">
        <v>600</v>
      </c>
      <c r="G10" s="111">
        <v>60</v>
      </c>
      <c r="H10" s="59">
        <v>4</v>
      </c>
      <c r="I10" s="436">
        <f>E10*F10*H10/1000000</f>
        <v>2.4</v>
      </c>
      <c r="J10" s="436">
        <f>E10*F10*G10*H10/1000000000</f>
        <v>0.14399999999999999</v>
      </c>
      <c r="K10" s="87">
        <f t="shared" ref="K10:K49" si="0">L10*J10/I10</f>
        <v>512.76600000000008</v>
      </c>
      <c r="L10" s="53">
        <f t="shared" ref="L10:L45" si="1">M10*(100%-$L$6)</f>
        <v>8546.1</v>
      </c>
      <c r="M10" s="89">
        <v>8546.1</v>
      </c>
      <c r="N10" s="55"/>
    </row>
    <row r="11" spans="1:16" ht="15.95" customHeight="1">
      <c r="A11" s="947"/>
      <c r="B11" s="948"/>
      <c r="C11" s="949"/>
      <c r="D11" s="887"/>
      <c r="E11" s="77">
        <v>1000</v>
      </c>
      <c r="F11" s="77">
        <v>600</v>
      </c>
      <c r="G11" s="78">
        <v>70</v>
      </c>
      <c r="H11" s="15">
        <v>4</v>
      </c>
      <c r="I11" s="80">
        <f t="shared" ref="I11:I34" si="2">E11*F11*H11/1000000</f>
        <v>2.4</v>
      </c>
      <c r="J11" s="80">
        <f t="shared" ref="J11:J34" si="3">E11*F11*G11*H11/1000000000</f>
        <v>0.16800000000000001</v>
      </c>
      <c r="K11" s="67">
        <f t="shared" si="0"/>
        <v>598.22700000000009</v>
      </c>
      <c r="L11" s="11">
        <f t="shared" si="1"/>
        <v>8546.1</v>
      </c>
      <c r="M11" s="89">
        <v>8546.1</v>
      </c>
      <c r="N11" s="55"/>
    </row>
    <row r="12" spans="1:16" ht="15.95" customHeight="1">
      <c r="A12" s="947"/>
      <c r="B12" s="948"/>
      <c r="C12" s="949"/>
      <c r="D12" s="887"/>
      <c r="E12" s="77">
        <v>1000</v>
      </c>
      <c r="F12" s="77">
        <v>600</v>
      </c>
      <c r="G12" s="78">
        <v>80</v>
      </c>
      <c r="H12" s="15">
        <v>3</v>
      </c>
      <c r="I12" s="80">
        <f t="shared" si="2"/>
        <v>1.8</v>
      </c>
      <c r="J12" s="80">
        <f t="shared" si="3"/>
        <v>0.14399999999999999</v>
      </c>
      <c r="K12" s="67">
        <f t="shared" si="0"/>
        <v>683.68799999999999</v>
      </c>
      <c r="L12" s="11">
        <f t="shared" si="1"/>
        <v>8546.1</v>
      </c>
      <c r="M12" s="89">
        <v>8546.1</v>
      </c>
      <c r="N12" s="55"/>
    </row>
    <row r="13" spans="1:16" ht="15.95" customHeight="1">
      <c r="A13" s="947"/>
      <c r="B13" s="948"/>
      <c r="C13" s="949"/>
      <c r="D13" s="996" t="s">
        <v>116</v>
      </c>
      <c r="E13" s="77">
        <v>1000</v>
      </c>
      <c r="F13" s="77">
        <v>600</v>
      </c>
      <c r="G13" s="78">
        <v>90</v>
      </c>
      <c r="H13" s="15">
        <v>3</v>
      </c>
      <c r="I13" s="80">
        <f t="shared" si="2"/>
        <v>1.8</v>
      </c>
      <c r="J13" s="80">
        <f t="shared" si="3"/>
        <v>0.16200000000000001</v>
      </c>
      <c r="K13" s="67">
        <f t="shared" si="0"/>
        <v>769.149</v>
      </c>
      <c r="L13" s="11">
        <f t="shared" si="1"/>
        <v>8546.1</v>
      </c>
      <c r="M13" s="89">
        <v>8546.1</v>
      </c>
      <c r="N13" s="55"/>
    </row>
    <row r="14" spans="1:16" ht="15.95" customHeight="1">
      <c r="A14" s="947"/>
      <c r="B14" s="948"/>
      <c r="C14" s="949"/>
      <c r="D14" s="995"/>
      <c r="E14" s="77">
        <v>1000</v>
      </c>
      <c r="F14" s="77">
        <v>600</v>
      </c>
      <c r="G14" s="78">
        <v>100</v>
      </c>
      <c r="H14" s="15">
        <v>2</v>
      </c>
      <c r="I14" s="80">
        <f t="shared" si="2"/>
        <v>1.2</v>
      </c>
      <c r="J14" s="80">
        <f t="shared" si="3"/>
        <v>0.12</v>
      </c>
      <c r="K14" s="67">
        <f t="shared" si="0"/>
        <v>854.61</v>
      </c>
      <c r="L14" s="11">
        <f t="shared" si="1"/>
        <v>8546.1</v>
      </c>
      <c r="M14" s="89">
        <v>8546.1</v>
      </c>
      <c r="N14" s="55"/>
      <c r="O14"/>
    </row>
    <row r="15" spans="1:16" ht="15.95" customHeight="1">
      <c r="A15" s="947"/>
      <c r="B15" s="948"/>
      <c r="C15" s="949"/>
      <c r="D15" s="887" t="s">
        <v>117</v>
      </c>
      <c r="E15" s="77">
        <v>1000</v>
      </c>
      <c r="F15" s="77">
        <v>600</v>
      </c>
      <c r="G15" s="78">
        <v>110</v>
      </c>
      <c r="H15" s="15">
        <v>2</v>
      </c>
      <c r="I15" s="80">
        <f t="shared" si="2"/>
        <v>1.2</v>
      </c>
      <c r="J15" s="80">
        <f t="shared" si="3"/>
        <v>0.13200000000000001</v>
      </c>
      <c r="K15" s="67">
        <f t="shared" si="0"/>
        <v>940.07100000000025</v>
      </c>
      <c r="L15" s="11">
        <f t="shared" si="1"/>
        <v>8546.1</v>
      </c>
      <c r="M15" s="89">
        <v>8546.1</v>
      </c>
      <c r="N15" s="55"/>
    </row>
    <row r="16" spans="1:16" ht="15.95" customHeight="1">
      <c r="A16" s="947"/>
      <c r="B16" s="948"/>
      <c r="C16" s="949"/>
      <c r="D16" s="887"/>
      <c r="E16" s="77">
        <v>1000</v>
      </c>
      <c r="F16" s="77">
        <v>600</v>
      </c>
      <c r="G16" s="78">
        <v>120</v>
      </c>
      <c r="H16" s="15">
        <v>2</v>
      </c>
      <c r="I16" s="80">
        <f t="shared" si="2"/>
        <v>1.2</v>
      </c>
      <c r="J16" s="80">
        <f t="shared" si="3"/>
        <v>0.14399999999999999</v>
      </c>
      <c r="K16" s="67">
        <f t="shared" si="0"/>
        <v>1025.5320000000002</v>
      </c>
      <c r="L16" s="11">
        <f t="shared" si="1"/>
        <v>8546.1</v>
      </c>
      <c r="M16" s="89">
        <v>8546.1</v>
      </c>
      <c r="N16" s="55"/>
    </row>
    <row r="17" spans="1:14" ht="15.95" customHeight="1">
      <c r="A17" s="950"/>
      <c r="B17" s="951"/>
      <c r="C17" s="952"/>
      <c r="D17" s="921"/>
      <c r="E17" s="83">
        <v>1000</v>
      </c>
      <c r="F17" s="83">
        <v>600</v>
      </c>
      <c r="G17" s="84">
        <v>130</v>
      </c>
      <c r="H17" s="85">
        <v>2</v>
      </c>
      <c r="I17" s="86">
        <f t="shared" si="2"/>
        <v>1.2</v>
      </c>
      <c r="J17" s="86">
        <f t="shared" si="3"/>
        <v>0.156</v>
      </c>
      <c r="K17" s="73">
        <f t="shared" si="0"/>
        <v>1110.9930000000002</v>
      </c>
      <c r="L17" s="74">
        <f t="shared" si="1"/>
        <v>8546.1</v>
      </c>
      <c r="M17" s="89">
        <v>8546.1</v>
      </c>
      <c r="N17" s="55"/>
    </row>
    <row r="18" spans="1:14" ht="15.95" customHeight="1">
      <c r="A18" s="944" t="s">
        <v>462</v>
      </c>
      <c r="B18" s="945"/>
      <c r="C18" s="945"/>
      <c r="D18" s="984" t="s">
        <v>463</v>
      </c>
      <c r="E18" s="139">
        <v>1000</v>
      </c>
      <c r="F18" s="110">
        <v>600</v>
      </c>
      <c r="G18" s="111">
        <v>40</v>
      </c>
      <c r="H18" s="59">
        <v>4</v>
      </c>
      <c r="I18" s="436">
        <f t="shared" si="2"/>
        <v>2.4</v>
      </c>
      <c r="J18" s="436">
        <f t="shared" si="3"/>
        <v>9.6000000000000002E-2</v>
      </c>
      <c r="K18" s="87">
        <f t="shared" si="0"/>
        <v>215.77600000000001</v>
      </c>
      <c r="L18" s="87">
        <f t="shared" si="1"/>
        <v>5394.4</v>
      </c>
      <c r="M18" s="53">
        <v>5394.4</v>
      </c>
      <c r="N18" s="55"/>
    </row>
    <row r="19" spans="1:14" ht="15.95" customHeight="1">
      <c r="A19" s="947"/>
      <c r="B19" s="948"/>
      <c r="C19" s="948"/>
      <c r="D19" s="995"/>
      <c r="E19" s="90">
        <v>1000</v>
      </c>
      <c r="F19" s="77">
        <v>600</v>
      </c>
      <c r="G19" s="78">
        <v>50</v>
      </c>
      <c r="H19" s="15">
        <v>4</v>
      </c>
      <c r="I19" s="80">
        <f t="shared" si="2"/>
        <v>2.4</v>
      </c>
      <c r="J19" s="80">
        <f t="shared" si="3"/>
        <v>0.12</v>
      </c>
      <c r="K19" s="67">
        <f t="shared" si="0"/>
        <v>269.72000000000003</v>
      </c>
      <c r="L19" s="67">
        <f t="shared" si="1"/>
        <v>5394.4</v>
      </c>
      <c r="M19" s="89">
        <v>5394.4</v>
      </c>
      <c r="N19" s="55"/>
    </row>
    <row r="20" spans="1:14" ht="15.95" customHeight="1">
      <c r="A20" s="947"/>
      <c r="B20" s="948"/>
      <c r="C20" s="948"/>
      <c r="D20" s="995"/>
      <c r="E20" s="90">
        <v>1000</v>
      </c>
      <c r="F20" s="77">
        <v>600</v>
      </c>
      <c r="G20" s="78">
        <v>60</v>
      </c>
      <c r="H20" s="15">
        <v>4</v>
      </c>
      <c r="I20" s="80">
        <f t="shared" si="2"/>
        <v>2.4</v>
      </c>
      <c r="J20" s="80">
        <f t="shared" si="3"/>
        <v>0.14399999999999999</v>
      </c>
      <c r="K20" s="67">
        <f t="shared" si="0"/>
        <v>323.66399999999993</v>
      </c>
      <c r="L20" s="67">
        <f t="shared" si="1"/>
        <v>5394.4</v>
      </c>
      <c r="M20" s="89">
        <v>5394.4</v>
      </c>
      <c r="N20" s="55"/>
    </row>
    <row r="21" spans="1:14" ht="15.95" customHeight="1">
      <c r="A21" s="947"/>
      <c r="B21" s="948"/>
      <c r="C21" s="948"/>
      <c r="D21" s="995"/>
      <c r="E21" s="90">
        <v>1000</v>
      </c>
      <c r="F21" s="77">
        <v>600</v>
      </c>
      <c r="G21" s="78">
        <v>70</v>
      </c>
      <c r="H21" s="15">
        <v>4</v>
      </c>
      <c r="I21" s="80">
        <f t="shared" si="2"/>
        <v>2.4</v>
      </c>
      <c r="J21" s="80">
        <f t="shared" si="3"/>
        <v>0.16800000000000001</v>
      </c>
      <c r="K21" s="67">
        <f t="shared" si="0"/>
        <v>377.608</v>
      </c>
      <c r="L21" s="67">
        <f t="shared" si="1"/>
        <v>5394.4</v>
      </c>
      <c r="M21" s="89">
        <v>5394.4</v>
      </c>
      <c r="N21" s="55"/>
    </row>
    <row r="22" spans="1:14" ht="15.95" customHeight="1">
      <c r="A22" s="947"/>
      <c r="B22" s="948"/>
      <c r="C22" s="948"/>
      <c r="D22" s="995"/>
      <c r="E22" s="90">
        <v>1000</v>
      </c>
      <c r="F22" s="77">
        <v>600</v>
      </c>
      <c r="G22" s="78">
        <v>80</v>
      </c>
      <c r="H22" s="15">
        <v>2</v>
      </c>
      <c r="I22" s="80">
        <f t="shared" si="2"/>
        <v>1.2</v>
      </c>
      <c r="J22" s="80">
        <f t="shared" si="3"/>
        <v>9.6000000000000002E-2</v>
      </c>
      <c r="K22" s="67">
        <f t="shared" si="0"/>
        <v>431.55200000000002</v>
      </c>
      <c r="L22" s="67">
        <f t="shared" si="1"/>
        <v>5394.4</v>
      </c>
      <c r="M22" s="89">
        <v>5394.4</v>
      </c>
      <c r="N22" s="55"/>
    </row>
    <row r="23" spans="1:14" ht="15.95" customHeight="1">
      <c r="A23" s="947"/>
      <c r="B23" s="948"/>
      <c r="C23" s="948"/>
      <c r="D23" s="995"/>
      <c r="E23" s="90">
        <v>1000</v>
      </c>
      <c r="F23" s="77">
        <v>600</v>
      </c>
      <c r="G23" s="78">
        <v>90</v>
      </c>
      <c r="H23" s="15">
        <v>2</v>
      </c>
      <c r="I23" s="80">
        <f t="shared" si="2"/>
        <v>1.2</v>
      </c>
      <c r="J23" s="80">
        <f t="shared" si="3"/>
        <v>0.108</v>
      </c>
      <c r="K23" s="67">
        <f t="shared" si="0"/>
        <v>485.49599999999998</v>
      </c>
      <c r="L23" s="67">
        <f t="shared" si="1"/>
        <v>5394.4</v>
      </c>
      <c r="M23" s="89">
        <v>5394.4</v>
      </c>
      <c r="N23" s="55"/>
    </row>
    <row r="24" spans="1:14" ht="15.95" customHeight="1">
      <c r="A24" s="947"/>
      <c r="B24" s="948"/>
      <c r="C24" s="948"/>
      <c r="D24" s="995"/>
      <c r="E24" s="90">
        <v>1000</v>
      </c>
      <c r="F24" s="77">
        <v>600</v>
      </c>
      <c r="G24" s="78">
        <v>100</v>
      </c>
      <c r="H24" s="15">
        <v>2</v>
      </c>
      <c r="I24" s="80">
        <f t="shared" si="2"/>
        <v>1.2</v>
      </c>
      <c r="J24" s="80">
        <f t="shared" si="3"/>
        <v>0.12</v>
      </c>
      <c r="K24" s="67">
        <f t="shared" si="0"/>
        <v>539.44000000000005</v>
      </c>
      <c r="L24" s="67">
        <f t="shared" si="1"/>
        <v>5394.4</v>
      </c>
      <c r="M24" s="89">
        <v>5394.4</v>
      </c>
      <c r="N24" s="55"/>
    </row>
    <row r="25" spans="1:14" ht="15.95" customHeight="1">
      <c r="A25" s="947"/>
      <c r="B25" s="948"/>
      <c r="C25" s="948"/>
      <c r="D25" s="995"/>
      <c r="E25" s="90">
        <v>1000</v>
      </c>
      <c r="F25" s="77">
        <v>600</v>
      </c>
      <c r="G25" s="78">
        <v>110</v>
      </c>
      <c r="H25" s="15">
        <v>2</v>
      </c>
      <c r="I25" s="80">
        <f t="shared" si="2"/>
        <v>1.2</v>
      </c>
      <c r="J25" s="80">
        <f t="shared" si="3"/>
        <v>0.13200000000000001</v>
      </c>
      <c r="K25" s="67">
        <f t="shared" si="0"/>
        <v>593.38400000000001</v>
      </c>
      <c r="L25" s="67">
        <f t="shared" si="1"/>
        <v>5394.4</v>
      </c>
      <c r="M25" s="89">
        <v>5394.4</v>
      </c>
      <c r="N25" s="55"/>
    </row>
    <row r="26" spans="1:14" ht="15.95" customHeight="1">
      <c r="A26" s="947"/>
      <c r="B26" s="948"/>
      <c r="C26" s="948"/>
      <c r="D26" s="995"/>
      <c r="E26" s="90">
        <v>1000</v>
      </c>
      <c r="F26" s="77">
        <v>600</v>
      </c>
      <c r="G26" s="78">
        <v>120</v>
      </c>
      <c r="H26" s="15">
        <v>2</v>
      </c>
      <c r="I26" s="80">
        <f t="shared" si="2"/>
        <v>1.2</v>
      </c>
      <c r="J26" s="80">
        <f t="shared" si="3"/>
        <v>0.14399999999999999</v>
      </c>
      <c r="K26" s="67">
        <f t="shared" si="0"/>
        <v>647.32799999999986</v>
      </c>
      <c r="L26" s="67">
        <f t="shared" si="1"/>
        <v>5394.4</v>
      </c>
      <c r="M26" s="89">
        <v>5394.4</v>
      </c>
      <c r="N26" s="55"/>
    </row>
    <row r="27" spans="1:14" ht="15.95" customHeight="1">
      <c r="A27" s="947"/>
      <c r="B27" s="948"/>
      <c r="C27" s="948"/>
      <c r="D27" s="995"/>
      <c r="E27" s="90">
        <v>1000</v>
      </c>
      <c r="F27" s="77">
        <v>600</v>
      </c>
      <c r="G27" s="78">
        <v>130</v>
      </c>
      <c r="H27" s="15">
        <v>2</v>
      </c>
      <c r="I27" s="80">
        <f t="shared" si="2"/>
        <v>1.2</v>
      </c>
      <c r="J27" s="80">
        <f t="shared" si="3"/>
        <v>0.156</v>
      </c>
      <c r="K27" s="67">
        <f t="shared" si="0"/>
        <v>701.27200000000005</v>
      </c>
      <c r="L27" s="67">
        <f t="shared" si="1"/>
        <v>5394.4</v>
      </c>
      <c r="M27" s="89">
        <v>5394.4</v>
      </c>
      <c r="N27" s="55"/>
    </row>
    <row r="28" spans="1:14" ht="15.95" customHeight="1">
      <c r="A28" s="947"/>
      <c r="B28" s="948"/>
      <c r="C28" s="948"/>
      <c r="D28" s="995"/>
      <c r="E28" s="90">
        <v>1000</v>
      </c>
      <c r="F28" s="77">
        <v>600</v>
      </c>
      <c r="G28" s="78">
        <v>140</v>
      </c>
      <c r="H28" s="15">
        <v>2</v>
      </c>
      <c r="I28" s="80">
        <f t="shared" si="2"/>
        <v>1.2</v>
      </c>
      <c r="J28" s="80">
        <f t="shared" si="3"/>
        <v>0.16800000000000001</v>
      </c>
      <c r="K28" s="67">
        <f t="shared" si="0"/>
        <v>755.21600000000001</v>
      </c>
      <c r="L28" s="67">
        <f t="shared" si="1"/>
        <v>5394.4</v>
      </c>
      <c r="M28" s="89">
        <v>5394.4</v>
      </c>
      <c r="N28" s="55"/>
    </row>
    <row r="29" spans="1:14" ht="15.95" customHeight="1">
      <c r="A29" s="947"/>
      <c r="B29" s="948"/>
      <c r="C29" s="948"/>
      <c r="D29" s="995"/>
      <c r="E29" s="90">
        <v>1000</v>
      </c>
      <c r="F29" s="77">
        <v>600</v>
      </c>
      <c r="G29" s="78">
        <v>150</v>
      </c>
      <c r="H29" s="15">
        <v>2</v>
      </c>
      <c r="I29" s="80">
        <f t="shared" si="2"/>
        <v>1.2</v>
      </c>
      <c r="J29" s="80">
        <f t="shared" si="3"/>
        <v>0.18</v>
      </c>
      <c r="K29" s="67">
        <f t="shared" si="0"/>
        <v>809.15999999999985</v>
      </c>
      <c r="L29" s="67">
        <f t="shared" si="1"/>
        <v>5394.4</v>
      </c>
      <c r="M29" s="89">
        <v>5394.4</v>
      </c>
      <c r="N29" s="55"/>
    </row>
    <row r="30" spans="1:14" ht="15.95" customHeight="1">
      <c r="A30" s="947"/>
      <c r="B30" s="948"/>
      <c r="C30" s="948"/>
      <c r="D30" s="995"/>
      <c r="E30" s="90">
        <v>1000</v>
      </c>
      <c r="F30" s="77">
        <v>600</v>
      </c>
      <c r="G30" s="78">
        <v>160</v>
      </c>
      <c r="H30" s="15">
        <v>1</v>
      </c>
      <c r="I30" s="80">
        <f t="shared" si="2"/>
        <v>0.6</v>
      </c>
      <c r="J30" s="80">
        <f t="shared" si="3"/>
        <v>9.6000000000000002E-2</v>
      </c>
      <c r="K30" s="67">
        <f t="shared" si="0"/>
        <v>863.10400000000004</v>
      </c>
      <c r="L30" s="67">
        <f t="shared" si="1"/>
        <v>5394.4</v>
      </c>
      <c r="M30" s="89">
        <v>5394.4</v>
      </c>
      <c r="N30" s="55"/>
    </row>
    <row r="31" spans="1:14" ht="15.95" customHeight="1">
      <c r="A31" s="947"/>
      <c r="B31" s="948"/>
      <c r="C31" s="948"/>
      <c r="D31" s="995"/>
      <c r="E31" s="90">
        <v>1000</v>
      </c>
      <c r="F31" s="77">
        <v>600</v>
      </c>
      <c r="G31" s="78">
        <v>170</v>
      </c>
      <c r="H31" s="15">
        <v>1</v>
      </c>
      <c r="I31" s="80">
        <f t="shared" si="2"/>
        <v>0.6</v>
      </c>
      <c r="J31" s="80">
        <f t="shared" si="3"/>
        <v>0.10199999999999999</v>
      </c>
      <c r="K31" s="67">
        <f t="shared" si="0"/>
        <v>917.048</v>
      </c>
      <c r="L31" s="67">
        <f t="shared" si="1"/>
        <v>5394.4</v>
      </c>
      <c r="M31" s="89">
        <v>5394.4</v>
      </c>
      <c r="N31" s="55"/>
    </row>
    <row r="32" spans="1:14" ht="15.95" customHeight="1">
      <c r="A32" s="947"/>
      <c r="B32" s="948"/>
      <c r="C32" s="948"/>
      <c r="D32" s="995"/>
      <c r="E32" s="90">
        <v>1000</v>
      </c>
      <c r="F32" s="77">
        <v>600</v>
      </c>
      <c r="G32" s="78">
        <v>180</v>
      </c>
      <c r="H32" s="15">
        <v>1</v>
      </c>
      <c r="I32" s="80">
        <f t="shared" si="2"/>
        <v>0.6</v>
      </c>
      <c r="J32" s="80">
        <f t="shared" si="3"/>
        <v>0.108</v>
      </c>
      <c r="K32" s="67">
        <f t="shared" si="0"/>
        <v>970.99199999999996</v>
      </c>
      <c r="L32" s="67">
        <f t="shared" si="1"/>
        <v>5394.4</v>
      </c>
      <c r="M32" s="89">
        <v>5394.4</v>
      </c>
      <c r="N32" s="55"/>
    </row>
    <row r="33" spans="1:14" ht="15.95" customHeight="1">
      <c r="A33" s="947"/>
      <c r="B33" s="948"/>
      <c r="C33" s="948"/>
      <c r="D33" s="995"/>
      <c r="E33" s="90">
        <v>1000</v>
      </c>
      <c r="F33" s="77">
        <v>600</v>
      </c>
      <c r="G33" s="78">
        <v>190</v>
      </c>
      <c r="H33" s="15">
        <v>1</v>
      </c>
      <c r="I33" s="80">
        <f t="shared" si="2"/>
        <v>0.6</v>
      </c>
      <c r="J33" s="80">
        <f t="shared" si="3"/>
        <v>0.114</v>
      </c>
      <c r="K33" s="67">
        <f t="shared" si="0"/>
        <v>1024.9359999999999</v>
      </c>
      <c r="L33" s="67">
        <f t="shared" si="1"/>
        <v>5394.4</v>
      </c>
      <c r="M33" s="89">
        <v>5394.4</v>
      </c>
      <c r="N33" s="55"/>
    </row>
    <row r="34" spans="1:14" ht="15.95" customHeight="1">
      <c r="A34" s="950"/>
      <c r="B34" s="951"/>
      <c r="C34" s="951"/>
      <c r="D34" s="995"/>
      <c r="E34" s="141">
        <v>1000</v>
      </c>
      <c r="F34" s="83">
        <v>600</v>
      </c>
      <c r="G34" s="84">
        <v>200</v>
      </c>
      <c r="H34" s="85">
        <v>1</v>
      </c>
      <c r="I34" s="86">
        <f t="shared" si="2"/>
        <v>0.6</v>
      </c>
      <c r="J34" s="86">
        <f t="shared" si="3"/>
        <v>0.12</v>
      </c>
      <c r="K34" s="73">
        <f t="shared" si="0"/>
        <v>1078.8800000000001</v>
      </c>
      <c r="L34" s="73">
        <f t="shared" si="1"/>
        <v>5394.4</v>
      </c>
      <c r="M34" s="472">
        <v>5394.4</v>
      </c>
      <c r="N34" s="55"/>
    </row>
    <row r="35" spans="1:14" ht="15.95" customHeight="1">
      <c r="A35" s="944" t="s">
        <v>51</v>
      </c>
      <c r="B35" s="964"/>
      <c r="C35" s="964"/>
      <c r="D35" s="920" t="s">
        <v>464</v>
      </c>
      <c r="E35" s="124">
        <v>1200</v>
      </c>
      <c r="F35" s="57">
        <v>200</v>
      </c>
      <c r="G35" s="58">
        <v>50</v>
      </c>
      <c r="H35" s="59">
        <v>12</v>
      </c>
      <c r="I35" s="436">
        <f>E35*F35*H35/1000000</f>
        <v>2.88</v>
      </c>
      <c r="J35" s="436">
        <f>E35*F35*G35*H35/1000000000</f>
        <v>0.14399999999999999</v>
      </c>
      <c r="K35" s="53">
        <f t="shared" si="0"/>
        <v>361.13499999999993</v>
      </c>
      <c r="L35" s="53">
        <f t="shared" si="1"/>
        <v>7222.7</v>
      </c>
      <c r="M35" s="53">
        <v>7222.7</v>
      </c>
      <c r="N35" s="55"/>
    </row>
    <row r="36" spans="1:14" ht="15.95" customHeight="1">
      <c r="A36" s="947"/>
      <c r="B36" s="966"/>
      <c r="C36" s="966"/>
      <c r="D36" s="887"/>
      <c r="E36" s="142">
        <v>1200</v>
      </c>
      <c r="F36" s="63">
        <v>200</v>
      </c>
      <c r="G36" s="140">
        <v>60</v>
      </c>
      <c r="H36" s="65">
        <v>10</v>
      </c>
      <c r="I36" s="80">
        <f t="shared" ref="I36:I50" si="4">E36*F36*H36/1000000</f>
        <v>2.4</v>
      </c>
      <c r="J36" s="80">
        <f t="shared" ref="J36:J50" si="5">E36*F36*G36*H36/1000000000</f>
        <v>0.14399999999999999</v>
      </c>
      <c r="K36" s="89">
        <f t="shared" si="0"/>
        <v>433.36199999999991</v>
      </c>
      <c r="L36" s="89">
        <f t="shared" si="1"/>
        <v>7222.7</v>
      </c>
      <c r="M36" s="89">
        <v>7222.7</v>
      </c>
      <c r="N36" s="55"/>
    </row>
    <row r="37" spans="1:14" ht="15.95" customHeight="1">
      <c r="A37" s="947"/>
      <c r="B37" s="966"/>
      <c r="C37" s="966"/>
      <c r="D37" s="471" t="s">
        <v>72</v>
      </c>
      <c r="E37" s="142">
        <v>1200</v>
      </c>
      <c r="F37" s="63">
        <v>200</v>
      </c>
      <c r="G37" s="140">
        <v>70</v>
      </c>
      <c r="H37" s="65">
        <v>8</v>
      </c>
      <c r="I37" s="80">
        <f t="shared" si="4"/>
        <v>1.92</v>
      </c>
      <c r="J37" s="80">
        <f t="shared" si="5"/>
        <v>0.13439999999999999</v>
      </c>
      <c r="K37" s="89">
        <f t="shared" si="0"/>
        <v>505.589</v>
      </c>
      <c r="L37" s="89">
        <f t="shared" si="1"/>
        <v>7222.7</v>
      </c>
      <c r="M37" s="89">
        <v>7222.7</v>
      </c>
      <c r="N37" s="55"/>
    </row>
    <row r="38" spans="1:14" ht="15.95" customHeight="1">
      <c r="A38" s="947"/>
      <c r="B38" s="966"/>
      <c r="C38" s="966"/>
      <c r="D38" s="471"/>
      <c r="E38" s="142">
        <v>1200</v>
      </c>
      <c r="F38" s="63">
        <v>200</v>
      </c>
      <c r="G38" s="140">
        <v>80</v>
      </c>
      <c r="H38" s="65">
        <v>8</v>
      </c>
      <c r="I38" s="80">
        <f t="shared" si="4"/>
        <v>1.92</v>
      </c>
      <c r="J38" s="80">
        <f t="shared" si="5"/>
        <v>0.15359999999999999</v>
      </c>
      <c r="K38" s="89">
        <f t="shared" si="0"/>
        <v>577.81600000000003</v>
      </c>
      <c r="L38" s="89">
        <f t="shared" si="1"/>
        <v>7222.7</v>
      </c>
      <c r="M38" s="89">
        <v>7222.7</v>
      </c>
      <c r="N38" s="55"/>
    </row>
    <row r="39" spans="1:14" ht="15.95" customHeight="1">
      <c r="A39" s="947"/>
      <c r="B39" s="966"/>
      <c r="C39" s="966"/>
      <c r="D39" s="471"/>
      <c r="E39" s="142">
        <v>1200</v>
      </c>
      <c r="F39" s="63">
        <v>200</v>
      </c>
      <c r="G39" s="140">
        <v>90</v>
      </c>
      <c r="H39" s="65">
        <v>6</v>
      </c>
      <c r="I39" s="80">
        <f t="shared" si="4"/>
        <v>1.44</v>
      </c>
      <c r="J39" s="80">
        <f t="shared" si="5"/>
        <v>0.12959999999999999</v>
      </c>
      <c r="K39" s="89">
        <f t="shared" si="0"/>
        <v>650.04299999999989</v>
      </c>
      <c r="L39" s="89">
        <f t="shared" si="1"/>
        <v>7222.7</v>
      </c>
      <c r="M39" s="89">
        <v>7222.7</v>
      </c>
      <c r="N39" s="55"/>
    </row>
    <row r="40" spans="1:14" ht="15.95" customHeight="1">
      <c r="A40" s="968"/>
      <c r="B40" s="966"/>
      <c r="C40" s="966"/>
      <c r="D40" s="471"/>
      <c r="E40" s="142">
        <v>1200</v>
      </c>
      <c r="F40" s="63">
        <v>200</v>
      </c>
      <c r="G40" s="140">
        <v>100</v>
      </c>
      <c r="H40" s="15">
        <v>6</v>
      </c>
      <c r="I40" s="80">
        <f t="shared" si="4"/>
        <v>1.44</v>
      </c>
      <c r="J40" s="80">
        <f t="shared" si="5"/>
        <v>0.14399999999999999</v>
      </c>
      <c r="K40" s="89">
        <f t="shared" si="0"/>
        <v>722.26999999999987</v>
      </c>
      <c r="L40" s="89">
        <f t="shared" si="1"/>
        <v>7222.7</v>
      </c>
      <c r="M40" s="89">
        <v>7222.7</v>
      </c>
      <c r="N40" s="55"/>
    </row>
    <row r="41" spans="1:14" ht="15.95" customHeight="1">
      <c r="A41" s="968"/>
      <c r="B41" s="966"/>
      <c r="C41" s="966"/>
      <c r="D41" s="471"/>
      <c r="E41" s="142">
        <v>1200</v>
      </c>
      <c r="F41" s="63">
        <v>200</v>
      </c>
      <c r="G41" s="140">
        <v>110</v>
      </c>
      <c r="H41" s="79">
        <v>4</v>
      </c>
      <c r="I41" s="80">
        <f t="shared" si="4"/>
        <v>0.96</v>
      </c>
      <c r="J41" s="80">
        <f t="shared" si="5"/>
        <v>0.1056</v>
      </c>
      <c r="K41" s="89">
        <f t="shared" si="0"/>
        <v>794.49700000000007</v>
      </c>
      <c r="L41" s="89">
        <f t="shared" si="1"/>
        <v>7222.7</v>
      </c>
      <c r="M41" s="89">
        <v>7222.7</v>
      </c>
      <c r="N41" s="55"/>
    </row>
    <row r="42" spans="1:14" ht="15.95" customHeight="1">
      <c r="A42" s="968"/>
      <c r="B42" s="966"/>
      <c r="C42" s="966"/>
      <c r="D42" s="471"/>
      <c r="E42" s="142">
        <v>1200</v>
      </c>
      <c r="F42" s="63">
        <v>200</v>
      </c>
      <c r="G42" s="140">
        <v>120</v>
      </c>
      <c r="H42" s="79">
        <v>4</v>
      </c>
      <c r="I42" s="80">
        <f t="shared" si="4"/>
        <v>0.96</v>
      </c>
      <c r="J42" s="80">
        <f t="shared" si="5"/>
        <v>0.1152</v>
      </c>
      <c r="K42" s="89">
        <f t="shared" si="0"/>
        <v>866.72400000000005</v>
      </c>
      <c r="L42" s="89">
        <f t="shared" si="1"/>
        <v>7222.7</v>
      </c>
      <c r="M42" s="89">
        <v>7222.7</v>
      </c>
      <c r="N42" s="55"/>
    </row>
    <row r="43" spans="1:14" ht="15.95" customHeight="1">
      <c r="A43" s="968"/>
      <c r="B43" s="966"/>
      <c r="C43" s="966"/>
      <c r="D43" s="471"/>
      <c r="E43" s="142">
        <v>1200</v>
      </c>
      <c r="F43" s="63">
        <v>200</v>
      </c>
      <c r="G43" s="140">
        <v>130</v>
      </c>
      <c r="H43" s="79">
        <v>4</v>
      </c>
      <c r="I43" s="80">
        <f t="shared" si="4"/>
        <v>0.96</v>
      </c>
      <c r="J43" s="80">
        <f t="shared" si="5"/>
        <v>0.12479999999999999</v>
      </c>
      <c r="K43" s="89">
        <f t="shared" si="0"/>
        <v>938.95099999999991</v>
      </c>
      <c r="L43" s="89">
        <f t="shared" si="1"/>
        <v>7222.7</v>
      </c>
      <c r="M43" s="89">
        <v>7222.7</v>
      </c>
      <c r="N43" s="55"/>
    </row>
    <row r="44" spans="1:14" ht="15.95" customHeight="1">
      <c r="A44" s="968"/>
      <c r="B44" s="966"/>
      <c r="C44" s="966"/>
      <c r="D44" s="471"/>
      <c r="E44" s="142">
        <v>1200</v>
      </c>
      <c r="F44" s="63">
        <v>200</v>
      </c>
      <c r="G44" s="140">
        <v>140</v>
      </c>
      <c r="H44" s="79">
        <v>4</v>
      </c>
      <c r="I44" s="80">
        <f t="shared" si="4"/>
        <v>0.96</v>
      </c>
      <c r="J44" s="80">
        <f t="shared" si="5"/>
        <v>0.13439999999999999</v>
      </c>
      <c r="K44" s="89">
        <f t="shared" si="0"/>
        <v>1011.178</v>
      </c>
      <c r="L44" s="89">
        <f t="shared" si="1"/>
        <v>7222.7</v>
      </c>
      <c r="M44" s="89">
        <v>7222.7</v>
      </c>
      <c r="N44" s="55"/>
    </row>
    <row r="45" spans="1:14" ht="15.95" customHeight="1">
      <c r="A45" s="968"/>
      <c r="B45" s="966"/>
      <c r="C45" s="966"/>
      <c r="D45" s="471"/>
      <c r="E45" s="142">
        <v>1200</v>
      </c>
      <c r="F45" s="63">
        <v>200</v>
      </c>
      <c r="G45" s="140">
        <v>150</v>
      </c>
      <c r="H45" s="79">
        <v>4</v>
      </c>
      <c r="I45" s="80">
        <f t="shared" si="4"/>
        <v>0.96</v>
      </c>
      <c r="J45" s="80">
        <f t="shared" si="5"/>
        <v>0.14399999999999999</v>
      </c>
      <c r="K45" s="89">
        <f t="shared" si="0"/>
        <v>1083.4049999999997</v>
      </c>
      <c r="L45" s="89">
        <f t="shared" si="1"/>
        <v>7222.7</v>
      </c>
      <c r="M45" s="89">
        <v>7222.7</v>
      </c>
      <c r="N45" s="55"/>
    </row>
    <row r="46" spans="1:14" ht="15.95" customHeight="1">
      <c r="A46" s="968"/>
      <c r="B46" s="966"/>
      <c r="C46" s="966"/>
      <c r="D46" s="471"/>
      <c r="E46" s="142">
        <v>1200</v>
      </c>
      <c r="F46" s="63">
        <v>200</v>
      </c>
      <c r="G46" s="140">
        <v>160</v>
      </c>
      <c r="H46" s="79">
        <v>4</v>
      </c>
      <c r="I46" s="80">
        <f t="shared" si="4"/>
        <v>0.96</v>
      </c>
      <c r="J46" s="80">
        <f t="shared" si="5"/>
        <v>0.15359999999999999</v>
      </c>
      <c r="K46" s="89">
        <f t="shared" si="0"/>
        <v>1155.6320000000001</v>
      </c>
      <c r="L46" s="89">
        <f>M46*(100%-$L$6)</f>
        <v>7222.7</v>
      </c>
      <c r="M46" s="89">
        <v>7222.7</v>
      </c>
      <c r="N46" s="55"/>
    </row>
    <row r="47" spans="1:14" ht="15.95" customHeight="1">
      <c r="A47" s="968"/>
      <c r="B47" s="966"/>
      <c r="C47" s="966"/>
      <c r="D47" s="471"/>
      <c r="E47" s="142">
        <v>1200</v>
      </c>
      <c r="F47" s="63">
        <v>200</v>
      </c>
      <c r="G47" s="140">
        <v>170</v>
      </c>
      <c r="H47" s="79">
        <v>2</v>
      </c>
      <c r="I47" s="80">
        <f t="shared" si="4"/>
        <v>0.48</v>
      </c>
      <c r="J47" s="80">
        <f t="shared" si="5"/>
        <v>8.1600000000000006E-2</v>
      </c>
      <c r="K47" s="89">
        <f t="shared" si="0"/>
        <v>1227.8590000000002</v>
      </c>
      <c r="L47" s="89">
        <f>M47*(100%-$L$6)</f>
        <v>7222.7</v>
      </c>
      <c r="M47" s="89">
        <v>7222.7</v>
      </c>
      <c r="N47" s="55"/>
    </row>
    <row r="48" spans="1:14" ht="15.95" customHeight="1">
      <c r="A48" s="968"/>
      <c r="B48" s="966"/>
      <c r="C48" s="966"/>
      <c r="D48" s="471"/>
      <c r="E48" s="142">
        <v>1200</v>
      </c>
      <c r="F48" s="63">
        <v>200</v>
      </c>
      <c r="G48" s="140">
        <v>180</v>
      </c>
      <c r="H48" s="79">
        <v>2</v>
      </c>
      <c r="I48" s="80">
        <f t="shared" si="4"/>
        <v>0.48</v>
      </c>
      <c r="J48" s="80">
        <f t="shared" si="5"/>
        <v>8.6400000000000005E-2</v>
      </c>
      <c r="K48" s="89">
        <f t="shared" si="0"/>
        <v>1300.086</v>
      </c>
      <c r="L48" s="89">
        <f>M48*(100%-$L$6)</f>
        <v>7222.7</v>
      </c>
      <c r="M48" s="89">
        <v>7222.7</v>
      </c>
      <c r="N48" s="55"/>
    </row>
    <row r="49" spans="1:14" ht="15.95" customHeight="1">
      <c r="A49" s="968"/>
      <c r="B49" s="966"/>
      <c r="C49" s="966"/>
      <c r="D49" s="471"/>
      <c r="E49" s="142">
        <v>1200</v>
      </c>
      <c r="F49" s="63">
        <v>200</v>
      </c>
      <c r="G49" s="140">
        <v>190</v>
      </c>
      <c r="H49" s="79">
        <v>2</v>
      </c>
      <c r="I49" s="80">
        <f t="shared" si="4"/>
        <v>0.48</v>
      </c>
      <c r="J49" s="80">
        <f t="shared" si="5"/>
        <v>9.1200000000000003E-2</v>
      </c>
      <c r="K49" s="89">
        <f t="shared" si="0"/>
        <v>1372.3130000000001</v>
      </c>
      <c r="L49" s="89">
        <f>M49*(100%-$L$6)</f>
        <v>7222.7</v>
      </c>
      <c r="M49" s="89">
        <v>7222.7</v>
      </c>
      <c r="N49" s="55"/>
    </row>
    <row r="50" spans="1:14" ht="15.95" customHeight="1">
      <c r="A50" s="969"/>
      <c r="B50" s="970"/>
      <c r="C50" s="970"/>
      <c r="D50" s="550"/>
      <c r="E50" s="141">
        <v>1200</v>
      </c>
      <c r="F50" s="83">
        <v>200</v>
      </c>
      <c r="G50" s="84">
        <v>200</v>
      </c>
      <c r="H50" s="85">
        <v>2</v>
      </c>
      <c r="I50" s="86">
        <f t="shared" si="4"/>
        <v>0.48</v>
      </c>
      <c r="J50" s="86">
        <f t="shared" si="5"/>
        <v>9.6000000000000002E-2</v>
      </c>
      <c r="K50" s="74">
        <f>L50*J50/I50</f>
        <v>1444.54</v>
      </c>
      <c r="L50" s="74">
        <f>M50*(100%-$L$6)</f>
        <v>7222.7</v>
      </c>
      <c r="M50" s="74">
        <v>7222.7</v>
      </c>
      <c r="N50" s="55"/>
    </row>
    <row r="51" spans="1:14">
      <c r="A51" s="470"/>
      <c r="B51" s="470"/>
      <c r="C51" s="470"/>
      <c r="D51" s="470"/>
      <c r="E51" s="470"/>
      <c r="F51" s="470"/>
      <c r="G51" s="470"/>
      <c r="H51" s="470"/>
      <c r="I51" s="470"/>
      <c r="J51" s="470"/>
      <c r="K51" s="469"/>
      <c r="L51" s="17"/>
      <c r="M51" s="17"/>
    </row>
    <row r="52" spans="1:14" ht="12.75" customHeight="1">
      <c r="A52" s="470"/>
      <c r="B52" s="470"/>
      <c r="C52" s="470"/>
      <c r="E52" s="470"/>
      <c r="F52" s="470"/>
      <c r="G52" s="470"/>
      <c r="H52" s="470"/>
      <c r="I52" s="470"/>
      <c r="J52" s="470"/>
    </row>
  </sheetData>
  <mergeCells count="20">
    <mergeCell ref="A1:L1"/>
    <mergeCell ref="A2:L2"/>
    <mergeCell ref="A3:L3"/>
    <mergeCell ref="A4:L4"/>
    <mergeCell ref="A7:C8"/>
    <mergeCell ref="D7:D8"/>
    <mergeCell ref="E7:G7"/>
    <mergeCell ref="H7:H8"/>
    <mergeCell ref="I7:I8"/>
    <mergeCell ref="J7:J8"/>
    <mergeCell ref="A18:C34"/>
    <mergeCell ref="D18:D34"/>
    <mergeCell ref="A35:C50"/>
    <mergeCell ref="D35:D36"/>
    <mergeCell ref="K7:L7"/>
    <mergeCell ref="A9:L9"/>
    <mergeCell ref="A10:C17"/>
    <mergeCell ref="D10:D12"/>
    <mergeCell ref="D13:D14"/>
    <mergeCell ref="D15:D17"/>
  </mergeCells>
  <printOptions horizontalCentered="1"/>
  <pageMargins left="0.39" right="0.34" top="0.18" bottom="0.19" header="0.17" footer="0.17"/>
  <pageSetup paperSize="9" scale="6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43"/>
  <sheetViews>
    <sheetView showGridLines="0" view="pageBreakPreview" zoomScale="80" zoomScaleNormal="70" zoomScaleSheetLayoutView="80" workbookViewId="0">
      <pane ySplit="8" topLeftCell="A9" activePane="bottomLeft" state="frozen"/>
      <selection activeCell="T30" sqref="T30"/>
      <selection pane="bottomLeft" activeCell="T30" sqref="T30"/>
    </sheetView>
  </sheetViews>
  <sheetFormatPr defaultRowHeight="12.75"/>
  <cols>
    <col min="1" max="1" width="7.7109375" style="125" customWidth="1"/>
    <col min="2" max="3" width="7.7109375" style="19" customWidth="1"/>
    <col min="4" max="4" width="39.7109375" style="137" customWidth="1"/>
    <col min="5" max="7" width="8.7109375" style="19" customWidth="1"/>
    <col min="8" max="10" width="10.28515625" style="19" customWidth="1"/>
    <col min="11" max="12" width="10.7109375" style="55" customWidth="1"/>
    <col min="13" max="13" width="10.7109375" style="55" hidden="1" customWidth="1"/>
    <col min="14" max="14" width="9.140625" style="143"/>
    <col min="15" max="15" width="9.140625" style="19"/>
    <col min="16" max="16" width="7.85546875" style="143" customWidth="1"/>
    <col min="17" max="16384" width="9.140625" style="19"/>
  </cols>
  <sheetData>
    <row r="1" spans="1:17" ht="15" customHeight="1">
      <c r="A1" s="960" t="s">
        <v>103</v>
      </c>
      <c r="B1" s="923"/>
      <c r="C1" s="923"/>
      <c r="D1" s="923"/>
      <c r="E1" s="923"/>
      <c r="F1" s="923"/>
      <c r="G1" s="923"/>
      <c r="H1" s="923"/>
      <c r="I1" s="923"/>
      <c r="J1" s="923"/>
      <c r="K1" s="923"/>
      <c r="L1" s="923"/>
      <c r="M1" s="125"/>
      <c r="N1" s="845"/>
      <c r="O1" s="116"/>
    </row>
    <row r="2" spans="1:17" ht="15" customHeight="1">
      <c r="A2" s="960" t="s">
        <v>0</v>
      </c>
      <c r="B2" s="923"/>
      <c r="C2" s="923"/>
      <c r="D2" s="923"/>
      <c r="E2" s="923"/>
      <c r="F2" s="923"/>
      <c r="G2" s="923"/>
      <c r="H2" s="923"/>
      <c r="I2" s="923"/>
      <c r="J2" s="923"/>
      <c r="K2" s="923"/>
      <c r="L2" s="923"/>
      <c r="M2" s="125"/>
      <c r="N2" s="2"/>
    </row>
    <row r="3" spans="1:17" ht="15" customHeight="1">
      <c r="A3" s="961" t="s">
        <v>23</v>
      </c>
      <c r="B3" s="925"/>
      <c r="C3" s="925"/>
      <c r="D3" s="925"/>
      <c r="E3" s="925"/>
      <c r="F3" s="925"/>
      <c r="G3" s="925"/>
      <c r="H3" s="925"/>
      <c r="I3" s="925"/>
      <c r="J3" s="925"/>
      <c r="K3" s="925"/>
      <c r="L3" s="925"/>
      <c r="M3" s="144"/>
      <c r="N3" s="2"/>
    </row>
    <row r="4" spans="1:17" ht="15" customHeight="1">
      <c r="A4" s="926" t="str">
        <f>'GBI 1'!A4</f>
        <v xml:space="preserve"> от 3 августа 2015</v>
      </c>
      <c r="B4" s="923"/>
      <c r="C4" s="923"/>
      <c r="D4" s="923"/>
      <c r="E4" s="923"/>
      <c r="F4" s="923"/>
      <c r="G4" s="923"/>
      <c r="H4" s="923"/>
      <c r="I4" s="923"/>
      <c r="J4" s="923"/>
      <c r="K4" s="923"/>
      <c r="L4" s="923"/>
      <c r="M4" s="114"/>
      <c r="N4" s="2"/>
    </row>
    <row r="5" spans="1:17" s="189" customFormat="1" ht="15" customHeight="1">
      <c r="A5" s="186"/>
      <c r="B5" s="187"/>
      <c r="C5" s="187"/>
      <c r="D5" s="187"/>
      <c r="E5" s="187"/>
      <c r="F5" s="187"/>
      <c r="G5" s="187"/>
      <c r="H5" s="187"/>
      <c r="I5" s="187"/>
      <c r="J5" s="187"/>
      <c r="K5" s="184"/>
      <c r="L5" s="185"/>
      <c r="M5" s="185"/>
      <c r="N5" s="2"/>
      <c r="O5" s="19"/>
    </row>
    <row r="6" spans="1:17" ht="15" customHeight="1">
      <c r="A6" s="113"/>
      <c r="B6" s="114"/>
      <c r="C6" s="114"/>
      <c r="D6" s="114"/>
      <c r="E6" s="114"/>
      <c r="F6" s="114"/>
      <c r="G6" s="114"/>
      <c r="H6" s="114"/>
      <c r="I6" s="114"/>
      <c r="J6" s="114"/>
      <c r="K6" s="178" t="s">
        <v>81</v>
      </c>
      <c r="L6" s="179">
        <v>0</v>
      </c>
      <c r="M6" s="185"/>
      <c r="N6" s="2"/>
      <c r="O6" s="2"/>
    </row>
    <row r="7" spans="1:17" s="116" customFormat="1" ht="14.1" customHeight="1">
      <c r="A7" s="974" t="s">
        <v>2</v>
      </c>
      <c r="B7" s="904"/>
      <c r="C7" s="905"/>
      <c r="D7" s="1002" t="s">
        <v>3</v>
      </c>
      <c r="E7" s="897" t="s">
        <v>4</v>
      </c>
      <c r="F7" s="981"/>
      <c r="G7" s="982"/>
      <c r="H7" s="972" t="s">
        <v>5</v>
      </c>
      <c r="I7" s="972" t="s">
        <v>6</v>
      </c>
      <c r="J7" s="972" t="s">
        <v>7</v>
      </c>
      <c r="K7" s="962" t="s">
        <v>55</v>
      </c>
      <c r="L7" s="983"/>
      <c r="M7" s="145"/>
      <c r="N7" s="115"/>
      <c r="P7" s="163"/>
    </row>
    <row r="8" spans="1:17" s="116" customFormat="1" ht="14.1" customHeight="1">
      <c r="A8" s="975"/>
      <c r="B8" s="901"/>
      <c r="C8" s="902"/>
      <c r="D8" s="1003"/>
      <c r="E8" s="117" t="s">
        <v>8</v>
      </c>
      <c r="F8" s="118" t="s">
        <v>9</v>
      </c>
      <c r="G8" s="119" t="s">
        <v>10</v>
      </c>
      <c r="H8" s="980"/>
      <c r="I8" s="980"/>
      <c r="J8" s="980"/>
      <c r="K8" s="120" t="s">
        <v>11</v>
      </c>
      <c r="L8" s="121" t="s">
        <v>12</v>
      </c>
      <c r="M8" s="121" t="s">
        <v>82</v>
      </c>
      <c r="N8" s="115"/>
      <c r="P8" s="163"/>
    </row>
    <row r="9" spans="1:17" s="116" customFormat="1" ht="15.95" customHeight="1">
      <c r="A9" s="974" t="s">
        <v>38</v>
      </c>
      <c r="B9" s="904"/>
      <c r="C9" s="904"/>
      <c r="D9" s="904"/>
      <c r="E9" s="904"/>
      <c r="F9" s="904"/>
      <c r="G9" s="904"/>
      <c r="H9" s="904"/>
      <c r="I9" s="904"/>
      <c r="J9" s="904"/>
      <c r="K9" s="904"/>
      <c r="L9" s="905"/>
      <c r="M9" s="146"/>
      <c r="N9" s="115"/>
    </row>
    <row r="10" spans="1:17" ht="14.1" customHeight="1">
      <c r="A10" s="944" t="s">
        <v>32</v>
      </c>
      <c r="B10" s="945"/>
      <c r="C10" s="946"/>
      <c r="D10" s="920" t="s">
        <v>59</v>
      </c>
      <c r="E10" s="147">
        <v>1000</v>
      </c>
      <c r="F10" s="26">
        <v>600</v>
      </c>
      <c r="G10" s="27">
        <v>25</v>
      </c>
      <c r="H10" s="28">
        <v>8</v>
      </c>
      <c r="I10" s="29">
        <f>E10*F10*H10/1000000</f>
        <v>4.8</v>
      </c>
      <c r="J10" s="29">
        <f>E10*F10*G10*H10/1000000000</f>
        <v>0.12</v>
      </c>
      <c r="K10" s="44">
        <f>L10/1000*G10</f>
        <v>211.36249999999998</v>
      </c>
      <c r="L10" s="12">
        <f t="shared" ref="L10:L67" si="0">M10*(100%-$L$6)</f>
        <v>8454.5</v>
      </c>
      <c r="M10" s="12">
        <v>8454.5</v>
      </c>
      <c r="N10" s="18"/>
      <c r="O10" s="18"/>
      <c r="P10" s="19"/>
    </row>
    <row r="11" spans="1:17" ht="14.1" customHeight="1">
      <c r="A11" s="947"/>
      <c r="B11" s="948"/>
      <c r="C11" s="949"/>
      <c r="D11" s="887"/>
      <c r="E11" s="91">
        <v>1000</v>
      </c>
      <c r="F11" s="30">
        <v>600</v>
      </c>
      <c r="G11" s="38">
        <v>30</v>
      </c>
      <c r="H11" s="10">
        <v>8</v>
      </c>
      <c r="I11" s="31">
        <f t="shared" ref="I11:I28" si="1">E11*F11*H11/1000000</f>
        <v>4.8</v>
      </c>
      <c r="J11" s="31">
        <f t="shared" ref="J11:J28" si="2">E11*F11*G11*H11/1000000000</f>
        <v>0.14399999999999999</v>
      </c>
      <c r="K11" s="42">
        <f t="shared" ref="K11:K49" si="3">L11/1000*G11</f>
        <v>253.63499999999999</v>
      </c>
      <c r="L11" s="43">
        <f t="shared" si="0"/>
        <v>8454.5</v>
      </c>
      <c r="M11" s="43">
        <v>8454.5</v>
      </c>
      <c r="N11" s="18"/>
      <c r="O11" s="18"/>
      <c r="P11" s="19"/>
    </row>
    <row r="12" spans="1:17" ht="14.1" customHeight="1">
      <c r="A12" s="947"/>
      <c r="B12" s="948"/>
      <c r="C12" s="949"/>
      <c r="D12" s="887" t="s">
        <v>64</v>
      </c>
      <c r="E12" s="91">
        <v>1000</v>
      </c>
      <c r="F12" s="30">
        <v>600</v>
      </c>
      <c r="G12" s="92">
        <v>40</v>
      </c>
      <c r="H12" s="10">
        <v>6</v>
      </c>
      <c r="I12" s="31">
        <f t="shared" si="1"/>
        <v>3.6</v>
      </c>
      <c r="J12" s="31">
        <f t="shared" si="2"/>
        <v>0.14399999999999999</v>
      </c>
      <c r="K12" s="42">
        <f t="shared" si="3"/>
        <v>338.17999999999995</v>
      </c>
      <c r="L12" s="43">
        <f t="shared" si="0"/>
        <v>8454.5</v>
      </c>
      <c r="M12" s="43">
        <v>8454.5</v>
      </c>
      <c r="N12" s="18"/>
      <c r="O12" s="18"/>
      <c r="P12" s="19"/>
    </row>
    <row r="13" spans="1:17" ht="14.1" customHeight="1">
      <c r="A13" s="947"/>
      <c r="B13" s="948"/>
      <c r="C13" s="949"/>
      <c r="D13" s="887"/>
      <c r="E13" s="91">
        <v>1000</v>
      </c>
      <c r="F13" s="30">
        <v>600</v>
      </c>
      <c r="G13" s="38">
        <v>50</v>
      </c>
      <c r="H13" s="10">
        <v>4</v>
      </c>
      <c r="I13" s="31">
        <f t="shared" si="1"/>
        <v>2.4</v>
      </c>
      <c r="J13" s="31">
        <f t="shared" si="2"/>
        <v>0.12</v>
      </c>
      <c r="K13" s="42">
        <f t="shared" si="3"/>
        <v>350.85500000000002</v>
      </c>
      <c r="L13" s="43">
        <f t="shared" si="0"/>
        <v>7017.1</v>
      </c>
      <c r="M13" s="43">
        <v>7017.1</v>
      </c>
      <c r="N13" s="18"/>
      <c r="O13" s="18"/>
      <c r="P13" s="19"/>
    </row>
    <row r="14" spans="1:17" ht="14.1" customHeight="1">
      <c r="A14" s="947"/>
      <c r="B14" s="948"/>
      <c r="C14" s="949"/>
      <c r="D14" s="171"/>
      <c r="E14" s="91">
        <v>1000</v>
      </c>
      <c r="F14" s="30">
        <v>600</v>
      </c>
      <c r="G14" s="38">
        <v>60</v>
      </c>
      <c r="H14" s="10">
        <v>4</v>
      </c>
      <c r="I14" s="31">
        <f t="shared" si="1"/>
        <v>2.4</v>
      </c>
      <c r="J14" s="31">
        <f t="shared" si="2"/>
        <v>0.14399999999999999</v>
      </c>
      <c r="K14" s="42">
        <f t="shared" si="3"/>
        <v>421.02600000000001</v>
      </c>
      <c r="L14" s="43">
        <f t="shared" si="0"/>
        <v>7017.1</v>
      </c>
      <c r="M14" s="43">
        <v>7017.1</v>
      </c>
      <c r="N14" s="18"/>
      <c r="O14" s="18"/>
      <c r="P14" s="19"/>
    </row>
    <row r="15" spans="1:17" ht="14.1" customHeight="1">
      <c r="A15" s="947"/>
      <c r="B15" s="948"/>
      <c r="C15" s="949"/>
      <c r="D15" s="887"/>
      <c r="E15" s="91">
        <v>1000</v>
      </c>
      <c r="F15" s="30">
        <v>600</v>
      </c>
      <c r="G15" s="38">
        <v>70</v>
      </c>
      <c r="H15" s="10">
        <v>3</v>
      </c>
      <c r="I15" s="31">
        <f t="shared" si="1"/>
        <v>1.8</v>
      </c>
      <c r="J15" s="31">
        <f t="shared" si="2"/>
        <v>0.126</v>
      </c>
      <c r="K15" s="42">
        <f t="shared" si="3"/>
        <v>538.01299999999992</v>
      </c>
      <c r="L15" s="43">
        <f t="shared" si="0"/>
        <v>7685.9</v>
      </c>
      <c r="M15" s="43">
        <v>7685.9</v>
      </c>
      <c r="N15" s="18"/>
      <c r="O15" s="18"/>
      <c r="P15" s="19"/>
    </row>
    <row r="16" spans="1:17" ht="14.1" customHeight="1">
      <c r="A16" s="947"/>
      <c r="B16" s="948"/>
      <c r="C16" s="949"/>
      <c r="D16" s="887"/>
      <c r="E16" s="91">
        <v>1000</v>
      </c>
      <c r="F16" s="30">
        <v>600</v>
      </c>
      <c r="G16" s="38">
        <v>80</v>
      </c>
      <c r="H16" s="10">
        <v>3</v>
      </c>
      <c r="I16" s="31">
        <f t="shared" si="1"/>
        <v>1.8</v>
      </c>
      <c r="J16" s="31">
        <f t="shared" si="2"/>
        <v>0.14399999999999999</v>
      </c>
      <c r="K16" s="42">
        <f t="shared" si="3"/>
        <v>614.87199999999996</v>
      </c>
      <c r="L16" s="43">
        <f t="shared" si="0"/>
        <v>7685.9</v>
      </c>
      <c r="M16" s="43">
        <v>7685.9</v>
      </c>
      <c r="N16" s="18"/>
      <c r="O16" s="18"/>
      <c r="P16" s="19"/>
      <c r="Q16" s="431"/>
    </row>
    <row r="17" spans="1:17" ht="14.1" customHeight="1">
      <c r="A17" s="947"/>
      <c r="B17" s="948"/>
      <c r="C17" s="949"/>
      <c r="D17" s="887"/>
      <c r="E17" s="91">
        <v>1000</v>
      </c>
      <c r="F17" s="30">
        <v>600</v>
      </c>
      <c r="G17" s="38">
        <v>90</v>
      </c>
      <c r="H17" s="10">
        <v>2</v>
      </c>
      <c r="I17" s="31">
        <f t="shared" si="1"/>
        <v>1.2</v>
      </c>
      <c r="J17" s="31">
        <f t="shared" si="2"/>
        <v>0.108</v>
      </c>
      <c r="K17" s="42">
        <f t="shared" si="3"/>
        <v>691.73099999999988</v>
      </c>
      <c r="L17" s="43">
        <f t="shared" si="0"/>
        <v>7685.9</v>
      </c>
      <c r="M17" s="43">
        <v>7685.9</v>
      </c>
      <c r="N17" s="18"/>
      <c r="O17" s="18"/>
      <c r="P17" s="19"/>
    </row>
    <row r="18" spans="1:17" ht="14.1" customHeight="1">
      <c r="A18" s="947"/>
      <c r="B18" s="948"/>
      <c r="C18" s="949"/>
      <c r="D18" s="887"/>
      <c r="E18" s="91">
        <v>1000</v>
      </c>
      <c r="F18" s="30">
        <v>600</v>
      </c>
      <c r="G18" s="38">
        <v>100</v>
      </c>
      <c r="H18" s="10">
        <v>2</v>
      </c>
      <c r="I18" s="31">
        <f t="shared" si="1"/>
        <v>1.2</v>
      </c>
      <c r="J18" s="31">
        <f t="shared" si="2"/>
        <v>0.12</v>
      </c>
      <c r="K18" s="42">
        <f t="shared" si="3"/>
        <v>768.58999999999992</v>
      </c>
      <c r="L18" s="43">
        <f t="shared" si="0"/>
        <v>7685.9</v>
      </c>
      <c r="M18" s="43">
        <v>7685.9</v>
      </c>
      <c r="N18" s="18"/>
      <c r="O18" s="18"/>
      <c r="P18" s="19"/>
    </row>
    <row r="19" spans="1:17" ht="14.1" customHeight="1">
      <c r="A19" s="947"/>
      <c r="B19" s="948"/>
      <c r="C19" s="949"/>
      <c r="D19" s="887"/>
      <c r="E19" s="91">
        <v>1000</v>
      </c>
      <c r="F19" s="30">
        <v>600</v>
      </c>
      <c r="G19" s="38">
        <v>110</v>
      </c>
      <c r="H19" s="10">
        <v>2</v>
      </c>
      <c r="I19" s="31">
        <f t="shared" si="1"/>
        <v>1.2</v>
      </c>
      <c r="J19" s="31">
        <f t="shared" si="2"/>
        <v>0.13200000000000001</v>
      </c>
      <c r="K19" s="42">
        <f t="shared" si="3"/>
        <v>845.44899999999996</v>
      </c>
      <c r="L19" s="43">
        <f t="shared" si="0"/>
        <v>7685.9</v>
      </c>
      <c r="M19" s="43">
        <v>7685.9</v>
      </c>
      <c r="N19" s="18"/>
      <c r="O19" s="18"/>
      <c r="P19" s="19"/>
    </row>
    <row r="20" spans="1:17" ht="14.1" customHeight="1">
      <c r="A20" s="947"/>
      <c r="B20" s="948"/>
      <c r="C20" s="949"/>
      <c r="D20" s="887"/>
      <c r="E20" s="91">
        <v>1000</v>
      </c>
      <c r="F20" s="30">
        <v>600</v>
      </c>
      <c r="G20" s="38">
        <v>120</v>
      </c>
      <c r="H20" s="10">
        <v>2</v>
      </c>
      <c r="I20" s="31">
        <f t="shared" si="1"/>
        <v>1.2</v>
      </c>
      <c r="J20" s="31">
        <f t="shared" si="2"/>
        <v>0.14399999999999999</v>
      </c>
      <c r="K20" s="42">
        <f t="shared" si="3"/>
        <v>922.30799999999988</v>
      </c>
      <c r="L20" s="43">
        <f t="shared" si="0"/>
        <v>7685.9</v>
      </c>
      <c r="M20" s="43">
        <v>7685.9</v>
      </c>
      <c r="N20" s="18"/>
      <c r="O20" s="18"/>
      <c r="P20" s="19"/>
    </row>
    <row r="21" spans="1:17" ht="14.1" customHeight="1">
      <c r="A21" s="947"/>
      <c r="B21" s="948"/>
      <c r="C21" s="949"/>
      <c r="D21" s="887"/>
      <c r="E21" s="91">
        <v>1000</v>
      </c>
      <c r="F21" s="30">
        <v>600</v>
      </c>
      <c r="G21" s="38">
        <v>130</v>
      </c>
      <c r="H21" s="10">
        <v>2</v>
      </c>
      <c r="I21" s="31">
        <f t="shared" si="1"/>
        <v>1.2</v>
      </c>
      <c r="J21" s="31">
        <f t="shared" si="2"/>
        <v>0.156</v>
      </c>
      <c r="K21" s="42">
        <f t="shared" si="3"/>
        <v>999.16699999999992</v>
      </c>
      <c r="L21" s="43">
        <f t="shared" si="0"/>
        <v>7685.9</v>
      </c>
      <c r="M21" s="43">
        <v>7685.9</v>
      </c>
      <c r="N21" s="18"/>
      <c r="O21" s="18"/>
      <c r="P21" s="19"/>
    </row>
    <row r="22" spans="1:17" ht="14.1" customHeight="1">
      <c r="A22" s="947"/>
      <c r="B22" s="948"/>
      <c r="C22" s="949"/>
      <c r="D22" s="23"/>
      <c r="E22" s="91">
        <v>1000</v>
      </c>
      <c r="F22" s="30">
        <v>600</v>
      </c>
      <c r="G22" s="38">
        <v>140</v>
      </c>
      <c r="H22" s="10">
        <v>1</v>
      </c>
      <c r="I22" s="31">
        <f t="shared" si="1"/>
        <v>0.6</v>
      </c>
      <c r="J22" s="31">
        <f t="shared" si="2"/>
        <v>8.4000000000000005E-2</v>
      </c>
      <c r="K22" s="42">
        <f t="shared" si="3"/>
        <v>1076.0259999999998</v>
      </c>
      <c r="L22" s="43">
        <f t="shared" si="0"/>
        <v>7685.9</v>
      </c>
      <c r="M22" s="43">
        <v>7685.9</v>
      </c>
      <c r="N22" s="18"/>
      <c r="O22" s="18"/>
      <c r="P22" s="19"/>
    </row>
    <row r="23" spans="1:17" ht="14.1" customHeight="1">
      <c r="A23" s="947"/>
      <c r="B23" s="948"/>
      <c r="C23" s="949"/>
      <c r="D23" s="23"/>
      <c r="E23" s="93">
        <v>1000</v>
      </c>
      <c r="F23" s="9">
        <v>600</v>
      </c>
      <c r="G23" s="38">
        <v>150</v>
      </c>
      <c r="H23" s="32">
        <v>1</v>
      </c>
      <c r="I23" s="31">
        <f t="shared" si="1"/>
        <v>0.6</v>
      </c>
      <c r="J23" s="31">
        <f t="shared" si="2"/>
        <v>0.09</v>
      </c>
      <c r="K23" s="42">
        <f t="shared" si="3"/>
        <v>1152.885</v>
      </c>
      <c r="L23" s="43">
        <f t="shared" si="0"/>
        <v>7685.9</v>
      </c>
      <c r="M23" s="43">
        <v>7685.9</v>
      </c>
      <c r="N23" s="18"/>
      <c r="O23" s="18"/>
      <c r="P23" s="19"/>
    </row>
    <row r="24" spans="1:17" ht="14.1" customHeight="1">
      <c r="A24" s="947"/>
      <c r="B24" s="948"/>
      <c r="C24" s="949"/>
      <c r="D24" s="23"/>
      <c r="E24" s="94">
        <v>1000</v>
      </c>
      <c r="F24" s="20">
        <v>600</v>
      </c>
      <c r="G24" s="38">
        <v>160</v>
      </c>
      <c r="H24" s="21">
        <v>1</v>
      </c>
      <c r="I24" s="31">
        <f t="shared" si="1"/>
        <v>0.6</v>
      </c>
      <c r="J24" s="31">
        <f t="shared" si="2"/>
        <v>9.6000000000000002E-2</v>
      </c>
      <c r="K24" s="42">
        <f t="shared" si="3"/>
        <v>1229.7439999999999</v>
      </c>
      <c r="L24" s="43">
        <f t="shared" si="0"/>
        <v>7685.9</v>
      </c>
      <c r="M24" s="43">
        <v>7685.9</v>
      </c>
      <c r="N24" s="18"/>
      <c r="O24" s="18"/>
    </row>
    <row r="25" spans="1:17" ht="14.1" customHeight="1">
      <c r="A25" s="947"/>
      <c r="B25" s="948"/>
      <c r="C25" s="949"/>
      <c r="D25" s="23"/>
      <c r="E25" s="94">
        <v>1000</v>
      </c>
      <c r="F25" s="20">
        <v>600</v>
      </c>
      <c r="G25" s="38">
        <v>170</v>
      </c>
      <c r="H25" s="21">
        <v>1</v>
      </c>
      <c r="I25" s="31">
        <f t="shared" si="1"/>
        <v>0.6</v>
      </c>
      <c r="J25" s="31">
        <f t="shared" si="2"/>
        <v>0.10199999999999999</v>
      </c>
      <c r="K25" s="42">
        <f t="shared" si="3"/>
        <v>1306.6029999999998</v>
      </c>
      <c r="L25" s="43">
        <f t="shared" si="0"/>
        <v>7685.9</v>
      </c>
      <c r="M25" s="43">
        <v>7685.9</v>
      </c>
      <c r="N25" s="18"/>
      <c r="O25" s="18"/>
    </row>
    <row r="26" spans="1:17" ht="14.1" customHeight="1">
      <c r="A26" s="947"/>
      <c r="B26" s="948"/>
      <c r="C26" s="949"/>
      <c r="D26" s="23"/>
      <c r="E26" s="93">
        <v>1000</v>
      </c>
      <c r="F26" s="9">
        <v>600</v>
      </c>
      <c r="G26" s="38">
        <v>180</v>
      </c>
      <c r="H26" s="21">
        <v>1</v>
      </c>
      <c r="I26" s="31">
        <f t="shared" si="1"/>
        <v>0.6</v>
      </c>
      <c r="J26" s="31">
        <f t="shared" si="2"/>
        <v>0.108</v>
      </c>
      <c r="K26" s="42">
        <f t="shared" si="3"/>
        <v>1383.4619999999998</v>
      </c>
      <c r="L26" s="43">
        <f t="shared" si="0"/>
        <v>7685.9</v>
      </c>
      <c r="M26" s="43">
        <v>7685.9</v>
      </c>
      <c r="N26" s="18"/>
      <c r="O26" s="18"/>
      <c r="Q26" s="431"/>
    </row>
    <row r="27" spans="1:17" ht="14.1" customHeight="1">
      <c r="A27" s="947"/>
      <c r="B27" s="948"/>
      <c r="C27" s="949"/>
      <c r="D27" s="23"/>
      <c r="E27" s="94">
        <v>1000</v>
      </c>
      <c r="F27" s="20">
        <v>600</v>
      </c>
      <c r="G27" s="38">
        <v>190</v>
      </c>
      <c r="H27" s="21">
        <v>1</v>
      </c>
      <c r="I27" s="31">
        <f t="shared" si="1"/>
        <v>0.6</v>
      </c>
      <c r="J27" s="31">
        <f t="shared" si="2"/>
        <v>0.114</v>
      </c>
      <c r="K27" s="42">
        <f t="shared" si="3"/>
        <v>1460.3209999999999</v>
      </c>
      <c r="L27" s="43">
        <f t="shared" si="0"/>
        <v>7685.9</v>
      </c>
      <c r="M27" s="43">
        <v>7685.9</v>
      </c>
      <c r="N27" s="18"/>
      <c r="O27" s="18"/>
    </row>
    <row r="28" spans="1:17" ht="14.1" customHeight="1">
      <c r="A28" s="950"/>
      <c r="B28" s="951"/>
      <c r="C28" s="952"/>
      <c r="D28" s="49"/>
      <c r="E28" s="152">
        <v>1000</v>
      </c>
      <c r="F28" s="40">
        <v>600</v>
      </c>
      <c r="G28" s="176">
        <v>200</v>
      </c>
      <c r="H28" s="41">
        <v>1</v>
      </c>
      <c r="I28" s="173">
        <f t="shared" si="1"/>
        <v>0.6</v>
      </c>
      <c r="J28" s="173">
        <f t="shared" si="2"/>
        <v>0.12</v>
      </c>
      <c r="K28" s="45">
        <f t="shared" si="3"/>
        <v>1537.1799999999998</v>
      </c>
      <c r="L28" s="174">
        <f t="shared" si="0"/>
        <v>7685.9</v>
      </c>
      <c r="M28" s="174">
        <v>7685.9</v>
      </c>
      <c r="N28" s="18"/>
      <c r="O28" s="18"/>
    </row>
    <row r="29" spans="1:17" ht="14.1" customHeight="1">
      <c r="A29" s="944" t="s">
        <v>341</v>
      </c>
      <c r="B29" s="945"/>
      <c r="C29" s="946"/>
      <c r="D29" s="47" t="s">
        <v>368</v>
      </c>
      <c r="E29" s="147">
        <v>1000</v>
      </c>
      <c r="F29" s="26">
        <v>600</v>
      </c>
      <c r="G29" s="27">
        <v>50</v>
      </c>
      <c r="H29" s="372">
        <v>6</v>
      </c>
      <c r="I29" s="29">
        <v>3.6</v>
      </c>
      <c r="J29" s="29">
        <v>0.18</v>
      </c>
      <c r="K29" s="44">
        <f t="shared" si="3"/>
        <v>315.58000000000004</v>
      </c>
      <c r="L29" s="12">
        <f t="shared" si="0"/>
        <v>6311.6</v>
      </c>
      <c r="M29" s="373">
        <v>6311.6</v>
      </c>
      <c r="N29" s="18"/>
      <c r="O29" s="18"/>
    </row>
    <row r="30" spans="1:17" ht="14.1" customHeight="1">
      <c r="A30" s="947"/>
      <c r="B30" s="948"/>
      <c r="C30" s="949"/>
      <c r="D30" s="23"/>
      <c r="E30" s="91">
        <v>1000</v>
      </c>
      <c r="F30" s="30">
        <v>600</v>
      </c>
      <c r="G30" s="38">
        <f>G29+10</f>
        <v>60</v>
      </c>
      <c r="H30" s="21">
        <v>5</v>
      </c>
      <c r="I30" s="31">
        <v>3</v>
      </c>
      <c r="J30" s="31">
        <v>0.18</v>
      </c>
      <c r="K30" s="42">
        <f t="shared" si="3"/>
        <v>378.69600000000003</v>
      </c>
      <c r="L30" s="43">
        <f t="shared" si="0"/>
        <v>6311.6</v>
      </c>
      <c r="M30" s="373">
        <v>6311.6</v>
      </c>
      <c r="N30" s="18"/>
      <c r="O30" s="18"/>
    </row>
    <row r="31" spans="1:17" ht="14.1" customHeight="1">
      <c r="A31" s="947"/>
      <c r="B31" s="948"/>
      <c r="C31" s="949"/>
      <c r="D31" s="887" t="s">
        <v>367</v>
      </c>
      <c r="E31" s="91">
        <v>1000</v>
      </c>
      <c r="F31" s="30">
        <v>600</v>
      </c>
      <c r="G31" s="38">
        <f t="shared" ref="G31:G49" si="4">G30+10</f>
        <v>70</v>
      </c>
      <c r="H31" s="21">
        <v>4</v>
      </c>
      <c r="I31" s="31">
        <v>2.4</v>
      </c>
      <c r="J31" s="31">
        <v>0.16800000000000001</v>
      </c>
      <c r="K31" s="42">
        <f t="shared" si="3"/>
        <v>441.81200000000001</v>
      </c>
      <c r="L31" s="43">
        <f t="shared" si="0"/>
        <v>6311.6</v>
      </c>
      <c r="M31" s="373">
        <v>6311.6</v>
      </c>
      <c r="N31" s="18"/>
      <c r="O31" s="18"/>
    </row>
    <row r="32" spans="1:17" ht="14.1" customHeight="1">
      <c r="A32" s="947"/>
      <c r="B32" s="948"/>
      <c r="C32" s="949"/>
      <c r="D32" s="887"/>
      <c r="E32" s="91">
        <v>1000</v>
      </c>
      <c r="F32" s="30">
        <v>600</v>
      </c>
      <c r="G32" s="38">
        <f t="shared" si="4"/>
        <v>80</v>
      </c>
      <c r="H32" s="21">
        <v>4</v>
      </c>
      <c r="I32" s="31">
        <v>2.4</v>
      </c>
      <c r="J32" s="31">
        <v>0.192</v>
      </c>
      <c r="K32" s="42">
        <f t="shared" si="3"/>
        <v>504.928</v>
      </c>
      <c r="L32" s="43">
        <f t="shared" si="0"/>
        <v>6311.6</v>
      </c>
      <c r="M32" s="373">
        <v>6311.6</v>
      </c>
      <c r="N32" s="18"/>
      <c r="O32" s="18"/>
    </row>
    <row r="33" spans="1:15" ht="14.1" customHeight="1">
      <c r="A33" s="947"/>
      <c r="B33" s="948"/>
      <c r="C33" s="949"/>
      <c r="D33" s="23"/>
      <c r="E33" s="91">
        <v>1000</v>
      </c>
      <c r="F33" s="30">
        <v>600</v>
      </c>
      <c r="G33" s="38">
        <f t="shared" si="4"/>
        <v>90</v>
      </c>
      <c r="H33" s="21">
        <v>3</v>
      </c>
      <c r="I33" s="31">
        <v>1.8</v>
      </c>
      <c r="J33" s="31">
        <v>0.16200000000000001</v>
      </c>
      <c r="K33" s="42">
        <f t="shared" si="3"/>
        <v>568.04399999999998</v>
      </c>
      <c r="L33" s="43">
        <f t="shared" si="0"/>
        <v>6311.6</v>
      </c>
      <c r="M33" s="373">
        <v>6311.6</v>
      </c>
      <c r="N33" s="18"/>
      <c r="O33" s="18"/>
    </row>
    <row r="34" spans="1:15" ht="14.1" customHeight="1">
      <c r="A34" s="947"/>
      <c r="B34" s="948"/>
      <c r="C34" s="949"/>
      <c r="D34" s="23"/>
      <c r="E34" s="91">
        <v>1000</v>
      </c>
      <c r="F34" s="30">
        <v>600</v>
      </c>
      <c r="G34" s="38">
        <f t="shared" si="4"/>
        <v>100</v>
      </c>
      <c r="H34" s="21">
        <v>3</v>
      </c>
      <c r="I34" s="31">
        <v>1.8</v>
      </c>
      <c r="J34" s="31">
        <v>0.18</v>
      </c>
      <c r="K34" s="42">
        <f t="shared" si="3"/>
        <v>631.16000000000008</v>
      </c>
      <c r="L34" s="43">
        <f t="shared" si="0"/>
        <v>6311.6</v>
      </c>
      <c r="M34" s="373">
        <v>6311.6</v>
      </c>
      <c r="N34" s="18"/>
      <c r="O34" s="18"/>
    </row>
    <row r="35" spans="1:15" ht="14.1" customHeight="1">
      <c r="A35" s="947"/>
      <c r="B35" s="948"/>
      <c r="C35" s="949"/>
      <c r="D35" s="23"/>
      <c r="E35" s="91">
        <v>1000</v>
      </c>
      <c r="F35" s="30">
        <v>600</v>
      </c>
      <c r="G35" s="38">
        <f t="shared" si="4"/>
        <v>110</v>
      </c>
      <c r="H35" s="21">
        <v>3</v>
      </c>
      <c r="I35" s="31">
        <v>1.8</v>
      </c>
      <c r="J35" s="31">
        <v>0.19800000000000001</v>
      </c>
      <c r="K35" s="42">
        <f t="shared" si="3"/>
        <v>694.27600000000007</v>
      </c>
      <c r="L35" s="43">
        <f t="shared" si="0"/>
        <v>6311.6</v>
      </c>
      <c r="M35" s="373">
        <v>6311.6</v>
      </c>
      <c r="N35" s="18"/>
      <c r="O35" s="18"/>
    </row>
    <row r="36" spans="1:15" ht="14.1" customHeight="1">
      <c r="A36" s="947"/>
      <c r="B36" s="948"/>
      <c r="C36" s="949"/>
      <c r="D36" s="23"/>
      <c r="E36" s="91">
        <v>1000</v>
      </c>
      <c r="F36" s="30">
        <v>600</v>
      </c>
      <c r="G36" s="38">
        <f t="shared" si="4"/>
        <v>120</v>
      </c>
      <c r="H36" s="21">
        <v>2</v>
      </c>
      <c r="I36" s="31">
        <v>1.2</v>
      </c>
      <c r="J36" s="31">
        <v>0.14399999999999999</v>
      </c>
      <c r="K36" s="42">
        <f>L36/1000*G36</f>
        <v>757.39200000000005</v>
      </c>
      <c r="L36" s="43">
        <f t="shared" si="0"/>
        <v>6311.6</v>
      </c>
      <c r="M36" s="373">
        <v>6311.6</v>
      </c>
      <c r="N36" s="18"/>
      <c r="O36" s="18"/>
    </row>
    <row r="37" spans="1:15" ht="14.1" customHeight="1">
      <c r="A37" s="947"/>
      <c r="B37" s="948"/>
      <c r="C37" s="949"/>
      <c r="D37" s="23"/>
      <c r="E37" s="93">
        <v>1000</v>
      </c>
      <c r="F37" s="9">
        <v>600</v>
      </c>
      <c r="G37" s="38">
        <f t="shared" si="4"/>
        <v>130</v>
      </c>
      <c r="H37" s="21">
        <v>2</v>
      </c>
      <c r="I37" s="31">
        <v>1.2</v>
      </c>
      <c r="J37" s="31">
        <v>0.156</v>
      </c>
      <c r="K37" s="42">
        <f t="shared" si="3"/>
        <v>820.50800000000004</v>
      </c>
      <c r="L37" s="43">
        <f t="shared" si="0"/>
        <v>6311.6</v>
      </c>
      <c r="M37" s="373">
        <v>6311.6</v>
      </c>
      <c r="N37" s="18"/>
      <c r="O37" s="18"/>
    </row>
    <row r="38" spans="1:15" ht="14.1" customHeight="1">
      <c r="A38" s="947"/>
      <c r="B38" s="948"/>
      <c r="C38" s="949"/>
      <c r="D38" s="23"/>
      <c r="E38" s="94">
        <v>1000</v>
      </c>
      <c r="F38" s="20">
        <v>600</v>
      </c>
      <c r="G38" s="38">
        <f t="shared" si="4"/>
        <v>140</v>
      </c>
      <c r="H38" s="21">
        <v>2</v>
      </c>
      <c r="I38" s="31">
        <v>1.2</v>
      </c>
      <c r="J38" s="31">
        <v>0.16800000000000001</v>
      </c>
      <c r="K38" s="42">
        <f t="shared" si="3"/>
        <v>883.62400000000002</v>
      </c>
      <c r="L38" s="43">
        <f t="shared" si="0"/>
        <v>6311.6</v>
      </c>
      <c r="M38" s="373">
        <v>6311.6</v>
      </c>
      <c r="N38" s="18"/>
      <c r="O38" s="18"/>
    </row>
    <row r="39" spans="1:15" ht="14.1" customHeight="1">
      <c r="A39" s="947"/>
      <c r="B39" s="948"/>
      <c r="C39" s="949"/>
      <c r="D39" s="23"/>
      <c r="E39" s="94">
        <v>1000</v>
      </c>
      <c r="F39" s="20">
        <v>600</v>
      </c>
      <c r="G39" s="38">
        <f t="shared" si="4"/>
        <v>150</v>
      </c>
      <c r="H39" s="21">
        <v>2</v>
      </c>
      <c r="I39" s="31">
        <v>1.2</v>
      </c>
      <c r="J39" s="31">
        <v>0.18</v>
      </c>
      <c r="K39" s="42">
        <f t="shared" si="3"/>
        <v>946.74</v>
      </c>
      <c r="L39" s="43">
        <f t="shared" si="0"/>
        <v>6311.6</v>
      </c>
      <c r="M39" s="373">
        <v>6311.6</v>
      </c>
      <c r="N39" s="18"/>
      <c r="O39" s="18"/>
    </row>
    <row r="40" spans="1:15" ht="14.1" customHeight="1">
      <c r="A40" s="947"/>
      <c r="B40" s="948"/>
      <c r="C40" s="949"/>
      <c r="D40" s="23"/>
      <c r="E40" s="93">
        <v>1000</v>
      </c>
      <c r="F40" s="9">
        <v>600</v>
      </c>
      <c r="G40" s="38">
        <f t="shared" si="4"/>
        <v>160</v>
      </c>
      <c r="H40" s="21">
        <v>2</v>
      </c>
      <c r="I40" s="31">
        <v>1.2</v>
      </c>
      <c r="J40" s="31">
        <v>0.192</v>
      </c>
      <c r="K40" s="42">
        <f t="shared" si="3"/>
        <v>1009.856</v>
      </c>
      <c r="L40" s="43">
        <f t="shared" si="0"/>
        <v>6311.6</v>
      </c>
      <c r="M40" s="373">
        <v>6311.6</v>
      </c>
      <c r="N40" s="18"/>
      <c r="O40" s="18"/>
    </row>
    <row r="41" spans="1:15" ht="14.1" customHeight="1">
      <c r="A41" s="947"/>
      <c r="B41" s="948"/>
      <c r="C41" s="949"/>
      <c r="D41" s="23"/>
      <c r="E41" s="94">
        <v>1000</v>
      </c>
      <c r="F41" s="20">
        <v>600</v>
      </c>
      <c r="G41" s="38">
        <f>G40+10</f>
        <v>170</v>
      </c>
      <c r="H41" s="21">
        <v>1</v>
      </c>
      <c r="I41" s="31">
        <v>0.6</v>
      </c>
      <c r="J41" s="31">
        <v>0.10199999999999999</v>
      </c>
      <c r="K41" s="42">
        <f t="shared" si="3"/>
        <v>1072.972</v>
      </c>
      <c r="L41" s="43">
        <f t="shared" si="0"/>
        <v>6311.6</v>
      </c>
      <c r="M41" s="373">
        <v>6311.6</v>
      </c>
      <c r="N41" s="18"/>
      <c r="O41" s="18"/>
    </row>
    <row r="42" spans="1:15" ht="14.1" customHeight="1">
      <c r="A42" s="947"/>
      <c r="B42" s="948"/>
      <c r="C42" s="949"/>
      <c r="D42" s="23"/>
      <c r="E42" s="94">
        <v>1000</v>
      </c>
      <c r="F42" s="20">
        <v>600</v>
      </c>
      <c r="G42" s="38">
        <f t="shared" si="4"/>
        <v>180</v>
      </c>
      <c r="H42" s="21">
        <v>1</v>
      </c>
      <c r="I42" s="31">
        <v>0.6</v>
      </c>
      <c r="J42" s="31">
        <v>0.108</v>
      </c>
      <c r="K42" s="42">
        <f t="shared" si="3"/>
        <v>1136.088</v>
      </c>
      <c r="L42" s="43">
        <f t="shared" si="0"/>
        <v>6311.6</v>
      </c>
      <c r="M42" s="373">
        <v>6311.6</v>
      </c>
      <c r="N42" s="18"/>
      <c r="O42" s="18"/>
    </row>
    <row r="43" spans="1:15" ht="14.1" customHeight="1">
      <c r="A43" s="947"/>
      <c r="B43" s="948"/>
      <c r="C43" s="949"/>
      <c r="D43" s="23"/>
      <c r="E43" s="94">
        <v>1000</v>
      </c>
      <c r="F43" s="20">
        <v>600</v>
      </c>
      <c r="G43" s="38">
        <f t="shared" si="4"/>
        <v>190</v>
      </c>
      <c r="H43" s="21">
        <v>1</v>
      </c>
      <c r="I43" s="31">
        <v>0.6</v>
      </c>
      <c r="J43" s="31">
        <v>0.114</v>
      </c>
      <c r="K43" s="42">
        <f t="shared" si="3"/>
        <v>1199.204</v>
      </c>
      <c r="L43" s="43">
        <f t="shared" si="0"/>
        <v>6311.6</v>
      </c>
      <c r="M43" s="373">
        <v>6311.6</v>
      </c>
      <c r="N43" s="18"/>
      <c r="O43" s="18"/>
    </row>
    <row r="44" spans="1:15" ht="14.1" customHeight="1">
      <c r="A44" s="947"/>
      <c r="B44" s="948"/>
      <c r="C44" s="949"/>
      <c r="D44" s="23"/>
      <c r="E44" s="94">
        <v>1000</v>
      </c>
      <c r="F44" s="20">
        <v>600</v>
      </c>
      <c r="G44" s="38">
        <f t="shared" si="4"/>
        <v>200</v>
      </c>
      <c r="H44" s="21">
        <v>1</v>
      </c>
      <c r="I44" s="31">
        <v>0.6</v>
      </c>
      <c r="J44" s="31">
        <v>0.12</v>
      </c>
      <c r="K44" s="42">
        <f t="shared" si="3"/>
        <v>1262.3200000000002</v>
      </c>
      <c r="L44" s="43">
        <f t="shared" si="0"/>
        <v>6311.6</v>
      </c>
      <c r="M44" s="373">
        <v>6311.6</v>
      </c>
      <c r="N44" s="18"/>
      <c r="O44" s="18"/>
    </row>
    <row r="45" spans="1:15" ht="14.1" customHeight="1">
      <c r="A45" s="947"/>
      <c r="B45" s="948"/>
      <c r="C45" s="949"/>
      <c r="D45" s="23"/>
      <c r="E45" s="94">
        <v>1000</v>
      </c>
      <c r="F45" s="20">
        <v>600</v>
      </c>
      <c r="G45" s="38">
        <v>210</v>
      </c>
      <c r="H45" s="21">
        <v>1</v>
      </c>
      <c r="I45" s="31">
        <v>0.6</v>
      </c>
      <c r="J45" s="31">
        <v>0.126</v>
      </c>
      <c r="K45" s="42">
        <f>L45/1000*G45</f>
        <v>1325.4360000000001</v>
      </c>
      <c r="L45" s="43">
        <f>M45*(100%-$L$6)</f>
        <v>6311.6</v>
      </c>
      <c r="M45" s="373">
        <v>6311.6</v>
      </c>
      <c r="N45" s="18"/>
      <c r="O45" s="18"/>
    </row>
    <row r="46" spans="1:15" ht="14.1" customHeight="1">
      <c r="A46" s="947"/>
      <c r="B46" s="948"/>
      <c r="C46" s="949"/>
      <c r="D46" s="23"/>
      <c r="E46" s="94">
        <v>1000</v>
      </c>
      <c r="F46" s="20">
        <v>600</v>
      </c>
      <c r="G46" s="38">
        <v>220</v>
      </c>
      <c r="H46" s="21">
        <v>1</v>
      </c>
      <c r="I46" s="31">
        <v>0.6</v>
      </c>
      <c r="J46" s="31">
        <v>0.13200000000000001</v>
      </c>
      <c r="K46" s="42">
        <f>L46/1000*G46</f>
        <v>1388.5520000000001</v>
      </c>
      <c r="L46" s="43">
        <f>M46*(100%-$L$6)</f>
        <v>6311.6</v>
      </c>
      <c r="M46" s="373">
        <v>6311.6</v>
      </c>
      <c r="N46" s="18"/>
      <c r="O46" s="18"/>
    </row>
    <row r="47" spans="1:15" ht="14.1" customHeight="1">
      <c r="A47" s="947"/>
      <c r="B47" s="948"/>
      <c r="C47" s="949"/>
      <c r="D47" s="23"/>
      <c r="E47" s="94">
        <v>1000</v>
      </c>
      <c r="F47" s="20">
        <v>600</v>
      </c>
      <c r="G47" s="38">
        <v>230</v>
      </c>
      <c r="H47" s="21">
        <v>1</v>
      </c>
      <c r="I47" s="31">
        <v>0.6</v>
      </c>
      <c r="J47" s="31">
        <v>0.13800000000000001</v>
      </c>
      <c r="K47" s="42">
        <f>L47/1000*G47</f>
        <v>1451.6680000000001</v>
      </c>
      <c r="L47" s="43">
        <f>M47*(100%-$L$6)</f>
        <v>6311.6</v>
      </c>
      <c r="M47" s="373">
        <v>6311.6</v>
      </c>
      <c r="N47" s="18"/>
      <c r="O47" s="18"/>
    </row>
    <row r="48" spans="1:15" ht="14.1" customHeight="1">
      <c r="A48" s="947"/>
      <c r="B48" s="948"/>
      <c r="C48" s="949"/>
      <c r="D48" s="23"/>
      <c r="E48" s="94">
        <v>1000</v>
      </c>
      <c r="F48" s="20">
        <v>600</v>
      </c>
      <c r="G48" s="38">
        <f t="shared" si="4"/>
        <v>240</v>
      </c>
      <c r="H48" s="21">
        <v>1</v>
      </c>
      <c r="I48" s="31">
        <v>0.6</v>
      </c>
      <c r="J48" s="31">
        <v>0.14399999999999999</v>
      </c>
      <c r="K48" s="42">
        <f t="shared" si="3"/>
        <v>1514.7840000000001</v>
      </c>
      <c r="L48" s="43">
        <f t="shared" si="0"/>
        <v>6311.6</v>
      </c>
      <c r="M48" s="373">
        <v>6311.6</v>
      </c>
      <c r="N48" s="18"/>
      <c r="O48" s="18"/>
    </row>
    <row r="49" spans="1:16" ht="14.1" customHeight="1">
      <c r="A49" s="950"/>
      <c r="B49" s="951"/>
      <c r="C49" s="952"/>
      <c r="D49" s="49"/>
      <c r="E49" s="152">
        <v>1000</v>
      </c>
      <c r="F49" s="40">
        <v>600</v>
      </c>
      <c r="G49" s="191">
        <f t="shared" si="4"/>
        <v>250</v>
      </c>
      <c r="H49" s="41">
        <v>1</v>
      </c>
      <c r="I49" s="173">
        <v>0.6</v>
      </c>
      <c r="J49" s="173">
        <v>0.15</v>
      </c>
      <c r="K49" s="45">
        <f t="shared" si="3"/>
        <v>1577.9</v>
      </c>
      <c r="L49" s="371">
        <f t="shared" si="0"/>
        <v>6311.6</v>
      </c>
      <c r="M49" s="373">
        <v>6311.6</v>
      </c>
      <c r="N49" s="18"/>
      <c r="O49" s="18"/>
    </row>
    <row r="50" spans="1:16" ht="13.5" customHeight="1">
      <c r="A50" s="944" t="s">
        <v>25</v>
      </c>
      <c r="B50" s="945"/>
      <c r="C50" s="945"/>
      <c r="D50" s="920" t="s">
        <v>61</v>
      </c>
      <c r="E50" s="147">
        <v>1000</v>
      </c>
      <c r="F50" s="26">
        <v>600</v>
      </c>
      <c r="G50" s="27">
        <v>70</v>
      </c>
      <c r="H50" s="28">
        <v>4</v>
      </c>
      <c r="I50" s="29">
        <f>E50*F50*H50/1000000</f>
        <v>2.4</v>
      </c>
      <c r="J50" s="29">
        <f>E50*F50*G50*H50/1000000000</f>
        <v>0.16800000000000001</v>
      </c>
      <c r="K50" s="44">
        <f>L50*J50/I50</f>
        <v>514.64</v>
      </c>
      <c r="L50" s="12">
        <f t="shared" si="0"/>
        <v>7352</v>
      </c>
      <c r="M50" s="12">
        <v>7352</v>
      </c>
      <c r="N50" s="18"/>
      <c r="O50" s="18"/>
    </row>
    <row r="51" spans="1:16" ht="14.1" customHeight="1">
      <c r="A51" s="947"/>
      <c r="B51" s="948"/>
      <c r="C51" s="948"/>
      <c r="D51" s="887"/>
      <c r="E51" s="91">
        <v>1000</v>
      </c>
      <c r="F51" s="30">
        <v>600</v>
      </c>
      <c r="G51" s="38">
        <v>80</v>
      </c>
      <c r="H51" s="10">
        <v>4</v>
      </c>
      <c r="I51" s="31">
        <f>E51*F51*H51/1000000</f>
        <v>2.4</v>
      </c>
      <c r="J51" s="31">
        <f>E51*F51*G51*H51/1000000000</f>
        <v>0.192</v>
      </c>
      <c r="K51" s="42">
        <f t="shared" ref="K51:K60" si="5">L51*J51/I51</f>
        <v>588.16000000000008</v>
      </c>
      <c r="L51" s="43">
        <f t="shared" si="0"/>
        <v>7352</v>
      </c>
      <c r="M51" s="43">
        <v>7352</v>
      </c>
      <c r="N51" s="18"/>
      <c r="O51" s="18"/>
    </row>
    <row r="52" spans="1:16" ht="14.1" customHeight="1">
      <c r="A52" s="947"/>
      <c r="B52" s="948"/>
      <c r="C52" s="948"/>
      <c r="D52" s="887"/>
      <c r="E52" s="91">
        <v>1000</v>
      </c>
      <c r="F52" s="30">
        <v>600</v>
      </c>
      <c r="G52" s="38">
        <v>90</v>
      </c>
      <c r="H52" s="10">
        <v>3</v>
      </c>
      <c r="I52" s="31">
        <f>E52*F52*H52/1000000</f>
        <v>1.8</v>
      </c>
      <c r="J52" s="31">
        <f>E52*F52*G52*H52/1000000000</f>
        <v>0.16200000000000001</v>
      </c>
      <c r="K52" s="42">
        <f t="shared" si="5"/>
        <v>661.68000000000006</v>
      </c>
      <c r="L52" s="43">
        <f t="shared" si="0"/>
        <v>7352</v>
      </c>
      <c r="M52" s="43">
        <v>7352</v>
      </c>
      <c r="N52" s="18"/>
      <c r="O52" s="18"/>
    </row>
    <row r="53" spans="1:16" ht="14.1" customHeight="1">
      <c r="A53" s="947"/>
      <c r="B53" s="948"/>
      <c r="C53" s="948"/>
      <c r="D53" s="887"/>
      <c r="E53" s="91">
        <v>1000</v>
      </c>
      <c r="F53" s="30">
        <v>600</v>
      </c>
      <c r="G53" s="38">
        <v>100</v>
      </c>
      <c r="H53" s="10">
        <v>3</v>
      </c>
      <c r="I53" s="31">
        <f t="shared" ref="I53:I63" si="6">E53*F53*H53/1000000</f>
        <v>1.8</v>
      </c>
      <c r="J53" s="31">
        <f t="shared" ref="J53:J63" si="7">E53*F53*G53*H53/1000000000</f>
        <v>0.18</v>
      </c>
      <c r="K53" s="42">
        <f t="shared" si="5"/>
        <v>735.19999999999993</v>
      </c>
      <c r="L53" s="43">
        <f t="shared" si="0"/>
        <v>7352</v>
      </c>
      <c r="M53" s="43">
        <v>7352</v>
      </c>
      <c r="N53" s="18"/>
      <c r="O53" s="18"/>
    </row>
    <row r="54" spans="1:16" ht="14.1" customHeight="1">
      <c r="A54" s="947"/>
      <c r="B54" s="948"/>
      <c r="C54" s="948"/>
      <c r="D54" s="200"/>
      <c r="E54" s="91">
        <v>1000</v>
      </c>
      <c r="F54" s="30">
        <v>600</v>
      </c>
      <c r="G54" s="38">
        <v>110</v>
      </c>
      <c r="H54" s="10">
        <v>2</v>
      </c>
      <c r="I54" s="31">
        <f t="shared" si="6"/>
        <v>1.2</v>
      </c>
      <c r="J54" s="31">
        <f t="shared" si="7"/>
        <v>0.13200000000000001</v>
      </c>
      <c r="K54" s="42">
        <f>L54*J54/I54</f>
        <v>805.92600000000004</v>
      </c>
      <c r="L54" s="43">
        <f t="shared" si="0"/>
        <v>7326.6</v>
      </c>
      <c r="M54" s="43">
        <v>7326.6</v>
      </c>
      <c r="N54" s="18"/>
      <c r="O54" s="18"/>
    </row>
    <row r="55" spans="1:16" ht="14.1" customHeight="1">
      <c r="A55" s="947"/>
      <c r="B55" s="948"/>
      <c r="C55" s="948"/>
      <c r="D55" s="996" t="s">
        <v>60</v>
      </c>
      <c r="E55" s="91">
        <v>1000</v>
      </c>
      <c r="F55" s="30">
        <v>600</v>
      </c>
      <c r="G55" s="38">
        <v>120</v>
      </c>
      <c r="H55" s="10">
        <v>2</v>
      </c>
      <c r="I55" s="31">
        <f t="shared" si="6"/>
        <v>1.2</v>
      </c>
      <c r="J55" s="31">
        <f t="shared" si="7"/>
        <v>0.14399999999999999</v>
      </c>
      <c r="K55" s="42">
        <f t="shared" si="5"/>
        <v>869.41200000000003</v>
      </c>
      <c r="L55" s="43">
        <f t="shared" si="0"/>
        <v>7245.1</v>
      </c>
      <c r="M55" s="43">
        <v>7245.1</v>
      </c>
      <c r="N55" s="18"/>
      <c r="O55" s="18"/>
    </row>
    <row r="56" spans="1:16" ht="14.1" customHeight="1">
      <c r="A56" s="947"/>
      <c r="B56" s="948"/>
      <c r="C56" s="948"/>
      <c r="D56" s="996"/>
      <c r="E56" s="91">
        <v>1000</v>
      </c>
      <c r="F56" s="30">
        <v>600</v>
      </c>
      <c r="G56" s="38">
        <v>130</v>
      </c>
      <c r="H56" s="10">
        <v>2</v>
      </c>
      <c r="I56" s="31">
        <f t="shared" si="6"/>
        <v>1.2</v>
      </c>
      <c r="J56" s="31">
        <f t="shared" si="7"/>
        <v>0.156</v>
      </c>
      <c r="K56" s="42">
        <f t="shared" si="5"/>
        <v>923.33799999999997</v>
      </c>
      <c r="L56" s="43">
        <f t="shared" si="0"/>
        <v>7102.6</v>
      </c>
      <c r="M56" s="43">
        <v>7102.6</v>
      </c>
      <c r="N56" s="18"/>
      <c r="O56" s="18"/>
    </row>
    <row r="57" spans="1:16" ht="14.1" customHeight="1">
      <c r="A57" s="947"/>
      <c r="B57" s="948"/>
      <c r="C57" s="948"/>
      <c r="D57" s="887" t="s">
        <v>83</v>
      </c>
      <c r="E57" s="91">
        <v>1000</v>
      </c>
      <c r="F57" s="30">
        <v>600</v>
      </c>
      <c r="G57" s="38">
        <v>140</v>
      </c>
      <c r="H57" s="10">
        <v>2</v>
      </c>
      <c r="I57" s="31">
        <f t="shared" si="6"/>
        <v>1.2</v>
      </c>
      <c r="J57" s="31">
        <f t="shared" si="7"/>
        <v>0.16800000000000001</v>
      </c>
      <c r="K57" s="42">
        <f t="shared" si="5"/>
        <v>986.8040000000002</v>
      </c>
      <c r="L57" s="43">
        <f t="shared" si="0"/>
        <v>7048.6</v>
      </c>
      <c r="M57" s="43">
        <v>7048.6</v>
      </c>
      <c r="N57" s="18"/>
      <c r="O57" s="18"/>
    </row>
    <row r="58" spans="1:16" ht="14.1" customHeight="1">
      <c r="A58" s="947"/>
      <c r="B58" s="948"/>
      <c r="C58" s="948"/>
      <c r="D58" s="887"/>
      <c r="E58" s="93">
        <v>1000</v>
      </c>
      <c r="F58" s="9">
        <v>600</v>
      </c>
      <c r="G58" s="38">
        <v>150</v>
      </c>
      <c r="H58" s="32">
        <v>2</v>
      </c>
      <c r="I58" s="31">
        <f t="shared" si="6"/>
        <v>1.2</v>
      </c>
      <c r="J58" s="31">
        <f t="shared" si="7"/>
        <v>0.18</v>
      </c>
      <c r="K58" s="42">
        <f t="shared" si="5"/>
        <v>1050.2700000000002</v>
      </c>
      <c r="L58" s="43">
        <f t="shared" si="0"/>
        <v>7001.8</v>
      </c>
      <c r="M58" s="43">
        <v>7001.8</v>
      </c>
      <c r="N58" s="18"/>
      <c r="O58" s="18"/>
      <c r="P58" s="164"/>
    </row>
    <row r="59" spans="1:16" ht="14.1" customHeight="1">
      <c r="A59" s="947"/>
      <c r="B59" s="948"/>
      <c r="C59" s="948"/>
      <c r="D59" s="887"/>
      <c r="E59" s="94">
        <v>1000</v>
      </c>
      <c r="F59" s="20">
        <v>600</v>
      </c>
      <c r="G59" s="38">
        <v>160</v>
      </c>
      <c r="H59" s="21">
        <v>2</v>
      </c>
      <c r="I59" s="31">
        <f t="shared" si="6"/>
        <v>1.2</v>
      </c>
      <c r="J59" s="31">
        <f t="shared" si="7"/>
        <v>0.192</v>
      </c>
      <c r="K59" s="42">
        <f t="shared" si="5"/>
        <v>1104</v>
      </c>
      <c r="L59" s="43">
        <f t="shared" si="0"/>
        <v>6900</v>
      </c>
      <c r="M59" s="43">
        <v>6900</v>
      </c>
      <c r="N59" s="18"/>
      <c r="O59" s="18"/>
    </row>
    <row r="60" spans="1:16" ht="14.1" customHeight="1">
      <c r="A60" s="947"/>
      <c r="B60" s="948"/>
      <c r="C60" s="948"/>
      <c r="D60" s="887" t="s">
        <v>84</v>
      </c>
      <c r="E60" s="94">
        <v>1000</v>
      </c>
      <c r="F60" s="20">
        <v>600</v>
      </c>
      <c r="G60" s="38">
        <v>170</v>
      </c>
      <c r="H60" s="21">
        <v>1</v>
      </c>
      <c r="I60" s="31">
        <f t="shared" si="6"/>
        <v>0.6</v>
      </c>
      <c r="J60" s="31">
        <f t="shared" si="7"/>
        <v>0.10199999999999999</v>
      </c>
      <c r="K60" s="42">
        <f t="shared" si="5"/>
        <v>1167.645</v>
      </c>
      <c r="L60" s="43">
        <f t="shared" si="0"/>
        <v>6868.5</v>
      </c>
      <c r="M60" s="202">
        <v>6868.5</v>
      </c>
      <c r="N60" s="18"/>
      <c r="O60" s="18"/>
    </row>
    <row r="61" spans="1:16" ht="14.1" customHeight="1">
      <c r="A61" s="947"/>
      <c r="B61" s="948"/>
      <c r="C61" s="948"/>
      <c r="D61" s="887"/>
      <c r="E61" s="93">
        <v>1000</v>
      </c>
      <c r="F61" s="9">
        <v>600</v>
      </c>
      <c r="G61" s="38">
        <v>180</v>
      </c>
      <c r="H61" s="21">
        <v>1</v>
      </c>
      <c r="I61" s="31">
        <f t="shared" si="6"/>
        <v>0.6</v>
      </c>
      <c r="J61" s="31">
        <f t="shared" si="7"/>
        <v>0.108</v>
      </c>
      <c r="K61" s="42">
        <f t="shared" ref="K61:K68" si="8">L61*J61/I61</f>
        <v>1231.002</v>
      </c>
      <c r="L61" s="43">
        <f t="shared" si="0"/>
        <v>6838.9</v>
      </c>
      <c r="M61" s="202">
        <v>6838.9</v>
      </c>
      <c r="N61" s="18"/>
      <c r="O61" s="18"/>
    </row>
    <row r="62" spans="1:16" ht="14.1" customHeight="1">
      <c r="A62" s="947"/>
      <c r="B62" s="948"/>
      <c r="C62" s="948"/>
      <c r="D62" s="887"/>
      <c r="E62" s="94">
        <v>1000</v>
      </c>
      <c r="F62" s="20">
        <v>600</v>
      </c>
      <c r="G62" s="38">
        <v>190</v>
      </c>
      <c r="H62" s="21">
        <v>1</v>
      </c>
      <c r="I62" s="31">
        <f t="shared" si="6"/>
        <v>0.6</v>
      </c>
      <c r="J62" s="31">
        <f t="shared" si="7"/>
        <v>0.114</v>
      </c>
      <c r="K62" s="42">
        <f t="shared" si="8"/>
        <v>1289.72</v>
      </c>
      <c r="L62" s="43">
        <f t="shared" si="0"/>
        <v>6788</v>
      </c>
      <c r="M62" s="202">
        <v>6788</v>
      </c>
      <c r="N62" s="18"/>
      <c r="O62" s="18"/>
    </row>
    <row r="63" spans="1:16" ht="14.1" customHeight="1">
      <c r="A63" s="947"/>
      <c r="B63" s="948"/>
      <c r="C63" s="948"/>
      <c r="D63" s="204"/>
      <c r="E63" s="94">
        <v>1000</v>
      </c>
      <c r="F63" s="20">
        <v>600</v>
      </c>
      <c r="G63" s="38">
        <v>200</v>
      </c>
      <c r="H63" s="21">
        <v>1</v>
      </c>
      <c r="I63" s="31">
        <f t="shared" si="6"/>
        <v>0.6</v>
      </c>
      <c r="J63" s="31">
        <f t="shared" si="7"/>
        <v>0.12</v>
      </c>
      <c r="K63" s="42">
        <f t="shared" si="8"/>
        <v>1348.44</v>
      </c>
      <c r="L63" s="43">
        <f t="shared" si="0"/>
        <v>6742.2</v>
      </c>
      <c r="M63" s="202">
        <v>6742.2</v>
      </c>
      <c r="N63" s="18"/>
      <c r="O63" s="18"/>
    </row>
    <row r="64" spans="1:16" ht="14.1" customHeight="1">
      <c r="A64" s="947"/>
      <c r="B64" s="948"/>
      <c r="C64" s="948"/>
      <c r="D64" s="204"/>
      <c r="E64" s="94">
        <v>1200</v>
      </c>
      <c r="F64" s="20">
        <v>600</v>
      </c>
      <c r="G64" s="38">
        <v>210</v>
      </c>
      <c r="H64" s="21">
        <v>1</v>
      </c>
      <c r="I64" s="31">
        <f>E64*F64*H64/1000000</f>
        <v>0.72</v>
      </c>
      <c r="J64" s="31">
        <f>E64*F64*G64*H64/1000000000</f>
        <v>0.1512</v>
      </c>
      <c r="K64" s="42">
        <f t="shared" si="8"/>
        <v>1415.8619999999999</v>
      </c>
      <c r="L64" s="43">
        <f t="shared" si="0"/>
        <v>6742.2</v>
      </c>
      <c r="M64" s="202">
        <v>6742.2</v>
      </c>
      <c r="N64" s="18"/>
      <c r="O64" s="18"/>
    </row>
    <row r="65" spans="1:18" ht="14.1" customHeight="1">
      <c r="A65" s="947"/>
      <c r="B65" s="948"/>
      <c r="C65" s="948"/>
      <c r="D65" s="204"/>
      <c r="E65" s="94">
        <v>1200</v>
      </c>
      <c r="F65" s="20">
        <v>600</v>
      </c>
      <c r="G65" s="38">
        <v>220</v>
      </c>
      <c r="H65" s="21">
        <v>1</v>
      </c>
      <c r="I65" s="31">
        <f>E65*F65*H65/1000000</f>
        <v>0.72</v>
      </c>
      <c r="J65" s="31">
        <f>E65*F65*G65*H65/1000000000</f>
        <v>0.15840000000000001</v>
      </c>
      <c r="K65" s="42">
        <f t="shared" si="8"/>
        <v>1483.2840000000001</v>
      </c>
      <c r="L65" s="43">
        <f t="shared" si="0"/>
        <v>6742.2</v>
      </c>
      <c r="M65" s="202">
        <v>6742.2</v>
      </c>
      <c r="N65" s="18"/>
      <c r="O65" s="18"/>
    </row>
    <row r="66" spans="1:18" ht="14.1" customHeight="1">
      <c r="A66" s="196"/>
      <c r="B66" s="199"/>
      <c r="C66" s="199"/>
      <c r="D66" s="204"/>
      <c r="E66" s="94">
        <v>1200</v>
      </c>
      <c r="F66" s="20">
        <v>600</v>
      </c>
      <c r="G66" s="38">
        <v>230</v>
      </c>
      <c r="H66" s="21">
        <v>1</v>
      </c>
      <c r="I66" s="31">
        <f>E66*F66*H66/1000000</f>
        <v>0.72</v>
      </c>
      <c r="J66" s="31">
        <f>E66*F66*G66*H66/1000000000</f>
        <v>0.1656</v>
      </c>
      <c r="K66" s="42">
        <f t="shared" si="8"/>
        <v>1550.7059999999999</v>
      </c>
      <c r="L66" s="43">
        <f t="shared" si="0"/>
        <v>6742.2</v>
      </c>
      <c r="M66" s="202">
        <v>6742.2</v>
      </c>
      <c r="N66" s="18"/>
      <c r="O66" s="18"/>
    </row>
    <row r="67" spans="1:18" ht="14.1" customHeight="1">
      <c r="A67" s="196"/>
      <c r="B67" s="199"/>
      <c r="C67" s="199"/>
      <c r="D67" s="204"/>
      <c r="E67" s="94">
        <v>1200</v>
      </c>
      <c r="F67" s="20">
        <v>600</v>
      </c>
      <c r="G67" s="38">
        <v>240</v>
      </c>
      <c r="H67" s="21">
        <v>1</v>
      </c>
      <c r="I67" s="31">
        <f>E67*F67*H67/1000000</f>
        <v>0.72</v>
      </c>
      <c r="J67" s="31">
        <f>E67*F67*G67*H67/1000000000</f>
        <v>0.17280000000000001</v>
      </c>
      <c r="K67" s="42">
        <f t="shared" si="8"/>
        <v>1618.1279999999999</v>
      </c>
      <c r="L67" s="43">
        <f t="shared" si="0"/>
        <v>6742.2</v>
      </c>
      <c r="M67" s="202">
        <v>6742.2</v>
      </c>
      <c r="N67" s="18"/>
      <c r="O67" s="18"/>
    </row>
    <row r="68" spans="1:18" ht="14.1" customHeight="1">
      <c r="A68" s="198"/>
      <c r="B68" s="197"/>
      <c r="C68" s="197"/>
      <c r="D68" s="205"/>
      <c r="E68" s="152">
        <v>1200</v>
      </c>
      <c r="F68" s="40">
        <v>600</v>
      </c>
      <c r="G68" s="207">
        <v>250</v>
      </c>
      <c r="H68" s="41">
        <v>1</v>
      </c>
      <c r="I68" s="173">
        <f>E68*F68*H68/1000000</f>
        <v>0.72</v>
      </c>
      <c r="J68" s="173">
        <f>E68*F68*G68*H68/1000000000</f>
        <v>0.18</v>
      </c>
      <c r="K68" s="45">
        <f t="shared" si="8"/>
        <v>1685.55</v>
      </c>
      <c r="L68" s="206">
        <f>M68*(100%-$L$6)</f>
        <v>6742.2</v>
      </c>
      <c r="M68" s="203">
        <v>6742.2</v>
      </c>
      <c r="N68" s="18"/>
      <c r="O68" s="18"/>
    </row>
    <row r="69" spans="1:18" s="116" customFormat="1" ht="15.95" customHeight="1">
      <c r="A69" s="974" t="s">
        <v>331</v>
      </c>
      <c r="B69" s="904"/>
      <c r="C69" s="904"/>
      <c r="D69" s="904"/>
      <c r="E69" s="904"/>
      <c r="F69" s="904"/>
      <c r="G69" s="904"/>
      <c r="H69" s="904"/>
      <c r="I69" s="904"/>
      <c r="J69" s="904"/>
      <c r="K69" s="904"/>
      <c r="L69" s="905"/>
      <c r="M69" s="146"/>
      <c r="N69" s="18"/>
      <c r="O69" s="18"/>
    </row>
    <row r="70" spans="1:18" ht="14.1" customHeight="1">
      <c r="A70" s="999" t="s">
        <v>329</v>
      </c>
      <c r="B70" s="1000"/>
      <c r="C70" s="1001"/>
      <c r="D70" s="848" t="s">
        <v>518</v>
      </c>
      <c r="E70" s="870">
        <v>1000</v>
      </c>
      <c r="F70" s="871">
        <v>600</v>
      </c>
      <c r="G70" s="872">
        <v>50</v>
      </c>
      <c r="H70" s="873">
        <v>4</v>
      </c>
      <c r="I70" s="874">
        <f>E70*F70*H70/1000000</f>
        <v>2.4</v>
      </c>
      <c r="J70" s="874">
        <f>E70*F70*G70*H70/1000000000</f>
        <v>0.12</v>
      </c>
      <c r="K70" s="875">
        <f>L70/1000*G70</f>
        <v>300.31</v>
      </c>
      <c r="L70" s="875">
        <f>M70*(100%-$L$6)</f>
        <v>6006.2</v>
      </c>
      <c r="M70" s="846">
        <v>6006.2</v>
      </c>
      <c r="N70" s="18"/>
      <c r="O70" s="847"/>
      <c r="P70" s="869"/>
      <c r="Q70" s="209"/>
      <c r="R70" s="209"/>
    </row>
    <row r="71" spans="1:18" ht="14.1" customHeight="1">
      <c r="A71" s="956"/>
      <c r="B71" s="957"/>
      <c r="C71" s="958"/>
      <c r="D71" s="876" t="s">
        <v>330</v>
      </c>
      <c r="E71" s="877">
        <v>1000</v>
      </c>
      <c r="F71" s="878">
        <v>600</v>
      </c>
      <c r="G71" s="879">
        <v>100</v>
      </c>
      <c r="H71" s="880">
        <v>2</v>
      </c>
      <c r="I71" s="881">
        <f>E71*F71*H71/1000000</f>
        <v>1.2</v>
      </c>
      <c r="J71" s="881">
        <f>E71*F71*G71*H71/1000000000</f>
        <v>0.12</v>
      </c>
      <c r="K71" s="882">
        <f>L71/1000*G71</f>
        <v>600.62</v>
      </c>
      <c r="L71" s="435">
        <f>M71*(100%-$L$6)</f>
        <v>6006.2</v>
      </c>
      <c r="M71" s="846">
        <v>6006.2</v>
      </c>
      <c r="N71" s="18"/>
      <c r="O71" s="847"/>
      <c r="P71" s="869"/>
      <c r="Q71" s="431"/>
      <c r="R71" s="209"/>
    </row>
    <row r="72" spans="1:18" s="116" customFormat="1" ht="15.95" customHeight="1">
      <c r="A72" s="917" t="s">
        <v>39</v>
      </c>
      <c r="B72" s="918"/>
      <c r="C72" s="918"/>
      <c r="D72" s="918"/>
      <c r="E72" s="918"/>
      <c r="F72" s="918"/>
      <c r="G72" s="918"/>
      <c r="H72" s="918"/>
      <c r="I72" s="918"/>
      <c r="J72" s="918"/>
      <c r="K72" s="918"/>
      <c r="L72" s="919"/>
      <c r="M72" s="6"/>
      <c r="N72" s="18"/>
      <c r="O72" s="18"/>
      <c r="P72" s="115"/>
      <c r="Q72" s="115"/>
    </row>
    <row r="73" spans="1:18" ht="14.1" customHeight="1">
      <c r="A73" s="944" t="s">
        <v>20</v>
      </c>
      <c r="B73" s="945"/>
      <c r="C73" s="945"/>
      <c r="D73" s="47" t="s">
        <v>74</v>
      </c>
      <c r="E73" s="190">
        <v>1000</v>
      </c>
      <c r="F73" s="177">
        <v>600</v>
      </c>
      <c r="G73" s="175">
        <v>50</v>
      </c>
      <c r="H73" s="28">
        <v>6</v>
      </c>
      <c r="I73" s="172">
        <f>E73*F73*H73/1000000</f>
        <v>3.6</v>
      </c>
      <c r="J73" s="172">
        <f>E73*F73*G73*H73/1000000000</f>
        <v>0.18</v>
      </c>
      <c r="K73" s="44">
        <f>L73*J73/I73</f>
        <v>246.50999999999996</v>
      </c>
      <c r="L73" s="12">
        <f t="shared" ref="L73:L88" si="9">M73*(100%-$L$6)</f>
        <v>4930.2</v>
      </c>
      <c r="M73" s="12">
        <v>4930.2</v>
      </c>
      <c r="N73" s="18"/>
      <c r="O73" s="18"/>
    </row>
    <row r="74" spans="1:18" ht="14.1" customHeight="1">
      <c r="A74" s="947"/>
      <c r="B74" s="948"/>
      <c r="C74" s="948"/>
      <c r="D74" s="23"/>
      <c r="E74" s="50">
        <v>1000</v>
      </c>
      <c r="F74" s="20">
        <v>600</v>
      </c>
      <c r="G74" s="95">
        <v>60</v>
      </c>
      <c r="H74" s="32">
        <v>6</v>
      </c>
      <c r="I74" s="96">
        <f t="shared" ref="I74:I86" si="10">E74*F74*H74/1000000</f>
        <v>3.6</v>
      </c>
      <c r="J74" s="96">
        <f t="shared" ref="J74:J86" si="11">E74*F74*G74*H74/1000000000</f>
        <v>0.216</v>
      </c>
      <c r="K74" s="97">
        <f t="shared" ref="K74:K88" si="12">L74*J74/I74</f>
        <v>295.81199999999995</v>
      </c>
      <c r="L74" s="43">
        <f t="shared" si="9"/>
        <v>4930.2</v>
      </c>
      <c r="M74" s="43">
        <v>4930.2</v>
      </c>
      <c r="N74" s="18"/>
      <c r="O74" s="18"/>
    </row>
    <row r="75" spans="1:18" ht="14.1" customHeight="1">
      <c r="A75" s="947"/>
      <c r="B75" s="948"/>
      <c r="C75" s="948"/>
      <c r="D75" s="887"/>
      <c r="E75" s="50">
        <v>1000</v>
      </c>
      <c r="F75" s="20">
        <v>600</v>
      </c>
      <c r="G75" s="95">
        <v>70</v>
      </c>
      <c r="H75" s="32">
        <v>4</v>
      </c>
      <c r="I75" s="96">
        <f t="shared" si="10"/>
        <v>2.4</v>
      </c>
      <c r="J75" s="96">
        <f t="shared" si="11"/>
        <v>0.16800000000000001</v>
      </c>
      <c r="K75" s="97">
        <f t="shared" si="12"/>
        <v>345.11400000000003</v>
      </c>
      <c r="L75" s="43">
        <f t="shared" si="9"/>
        <v>4930.2</v>
      </c>
      <c r="M75" s="43">
        <v>4930.2</v>
      </c>
      <c r="N75" s="18"/>
      <c r="O75" s="18"/>
    </row>
    <row r="76" spans="1:18" ht="14.1" customHeight="1">
      <c r="A76" s="947"/>
      <c r="B76" s="948"/>
      <c r="C76" s="948"/>
      <c r="D76" s="887"/>
      <c r="E76" s="50">
        <v>1000</v>
      </c>
      <c r="F76" s="20">
        <v>600</v>
      </c>
      <c r="G76" s="95">
        <v>80</v>
      </c>
      <c r="H76" s="32">
        <v>4</v>
      </c>
      <c r="I76" s="96">
        <f t="shared" si="10"/>
        <v>2.4</v>
      </c>
      <c r="J76" s="96">
        <f t="shared" si="11"/>
        <v>0.192</v>
      </c>
      <c r="K76" s="97">
        <f t="shared" si="12"/>
        <v>394.416</v>
      </c>
      <c r="L76" s="43">
        <f t="shared" si="9"/>
        <v>4930.2</v>
      </c>
      <c r="M76" s="43">
        <v>4930.2</v>
      </c>
      <c r="N76" s="18"/>
      <c r="O76" s="18"/>
    </row>
    <row r="77" spans="1:18" ht="14.1" customHeight="1">
      <c r="A77" s="947"/>
      <c r="B77" s="948"/>
      <c r="C77" s="948"/>
      <c r="D77" s="887"/>
      <c r="E77" s="50">
        <v>1000</v>
      </c>
      <c r="F77" s="20">
        <v>600</v>
      </c>
      <c r="G77" s="95">
        <v>90</v>
      </c>
      <c r="H77" s="32">
        <v>4</v>
      </c>
      <c r="I77" s="96">
        <f t="shared" si="10"/>
        <v>2.4</v>
      </c>
      <c r="J77" s="96">
        <f t="shared" si="11"/>
        <v>0.216</v>
      </c>
      <c r="K77" s="97">
        <f t="shared" si="12"/>
        <v>443.71800000000002</v>
      </c>
      <c r="L77" s="43">
        <f t="shared" si="9"/>
        <v>4930.2</v>
      </c>
      <c r="M77" s="43">
        <v>4930.2</v>
      </c>
      <c r="N77" s="18"/>
      <c r="O77" s="18"/>
    </row>
    <row r="78" spans="1:18" ht="14.1" customHeight="1">
      <c r="A78" s="947"/>
      <c r="B78" s="948"/>
      <c r="C78" s="948"/>
      <c r="D78" s="887"/>
      <c r="E78" s="50">
        <v>1000</v>
      </c>
      <c r="F78" s="20">
        <v>600</v>
      </c>
      <c r="G78" s="95">
        <v>100</v>
      </c>
      <c r="H78" s="32">
        <v>3</v>
      </c>
      <c r="I78" s="96">
        <f t="shared" si="10"/>
        <v>1.8</v>
      </c>
      <c r="J78" s="96">
        <f t="shared" si="11"/>
        <v>0.18</v>
      </c>
      <c r="K78" s="97">
        <f t="shared" si="12"/>
        <v>493.01999999999992</v>
      </c>
      <c r="L78" s="43">
        <f t="shared" si="9"/>
        <v>4930.2</v>
      </c>
      <c r="M78" s="43">
        <v>4930.2</v>
      </c>
      <c r="N78" s="18"/>
      <c r="O78" s="18"/>
    </row>
    <row r="79" spans="1:18" ht="14.1" customHeight="1">
      <c r="A79" s="947"/>
      <c r="B79" s="948"/>
      <c r="C79" s="948"/>
      <c r="D79" s="887"/>
      <c r="E79" s="50">
        <v>1000</v>
      </c>
      <c r="F79" s="20">
        <v>600</v>
      </c>
      <c r="G79" s="95">
        <v>110</v>
      </c>
      <c r="H79" s="32">
        <v>2</v>
      </c>
      <c r="I79" s="96">
        <f t="shared" si="10"/>
        <v>1.2</v>
      </c>
      <c r="J79" s="96">
        <f t="shared" si="11"/>
        <v>0.13200000000000001</v>
      </c>
      <c r="K79" s="97">
        <f t="shared" si="12"/>
        <v>542.322</v>
      </c>
      <c r="L79" s="43">
        <f t="shared" si="9"/>
        <v>4930.2</v>
      </c>
      <c r="M79" s="43">
        <v>4930.2</v>
      </c>
      <c r="N79" s="18"/>
      <c r="O79" s="18"/>
    </row>
    <row r="80" spans="1:18" ht="14.1" customHeight="1">
      <c r="A80" s="947"/>
      <c r="B80" s="948"/>
      <c r="C80" s="948"/>
      <c r="D80" s="887"/>
      <c r="E80" s="50">
        <v>1000</v>
      </c>
      <c r="F80" s="20">
        <v>600</v>
      </c>
      <c r="G80" s="95">
        <v>120</v>
      </c>
      <c r="H80" s="32">
        <v>3</v>
      </c>
      <c r="I80" s="96">
        <f t="shared" si="10"/>
        <v>1.8</v>
      </c>
      <c r="J80" s="96">
        <f t="shared" si="11"/>
        <v>0.216</v>
      </c>
      <c r="K80" s="97">
        <f t="shared" si="12"/>
        <v>591.62399999999991</v>
      </c>
      <c r="L80" s="43">
        <f t="shared" si="9"/>
        <v>4930.2</v>
      </c>
      <c r="M80" s="43">
        <v>4930.2</v>
      </c>
      <c r="N80" s="18"/>
      <c r="O80" s="18"/>
    </row>
    <row r="81" spans="1:17" ht="14.1" customHeight="1">
      <c r="A81" s="947"/>
      <c r="B81" s="948"/>
      <c r="C81" s="948"/>
      <c r="D81" s="171"/>
      <c r="E81" s="50">
        <v>1000</v>
      </c>
      <c r="F81" s="20">
        <v>600</v>
      </c>
      <c r="G81" s="95">
        <v>130</v>
      </c>
      <c r="H81" s="32">
        <v>2</v>
      </c>
      <c r="I81" s="96">
        <f t="shared" si="10"/>
        <v>1.2</v>
      </c>
      <c r="J81" s="96">
        <f t="shared" si="11"/>
        <v>0.156</v>
      </c>
      <c r="K81" s="97">
        <f t="shared" si="12"/>
        <v>640.92599999999993</v>
      </c>
      <c r="L81" s="43">
        <f t="shared" si="9"/>
        <v>4930.2</v>
      </c>
      <c r="M81" s="43">
        <v>4930.2</v>
      </c>
      <c r="N81" s="18"/>
      <c r="O81" s="18"/>
    </row>
    <row r="82" spans="1:17" ht="14.1" customHeight="1">
      <c r="A82" s="947"/>
      <c r="B82" s="948"/>
      <c r="C82" s="948"/>
      <c r="D82" s="887"/>
      <c r="E82" s="50">
        <v>1000</v>
      </c>
      <c r="F82" s="20">
        <v>600</v>
      </c>
      <c r="G82" s="95">
        <v>140</v>
      </c>
      <c r="H82" s="32">
        <v>2</v>
      </c>
      <c r="I82" s="96">
        <f t="shared" si="10"/>
        <v>1.2</v>
      </c>
      <c r="J82" s="96">
        <f t="shared" si="11"/>
        <v>0.16800000000000001</v>
      </c>
      <c r="K82" s="97">
        <f t="shared" si="12"/>
        <v>690.22800000000007</v>
      </c>
      <c r="L82" s="43">
        <f t="shared" si="9"/>
        <v>4930.2</v>
      </c>
      <c r="M82" s="43">
        <v>4930.2</v>
      </c>
      <c r="N82" s="18"/>
      <c r="O82" s="18"/>
    </row>
    <row r="83" spans="1:17" ht="14.1" customHeight="1">
      <c r="A83" s="947"/>
      <c r="B83" s="948"/>
      <c r="C83" s="948"/>
      <c r="D83" s="887"/>
      <c r="E83" s="50">
        <v>1000</v>
      </c>
      <c r="F83" s="20">
        <v>600</v>
      </c>
      <c r="G83" s="95">
        <v>150</v>
      </c>
      <c r="H83" s="32">
        <v>2</v>
      </c>
      <c r="I83" s="96">
        <f t="shared" si="10"/>
        <v>1.2</v>
      </c>
      <c r="J83" s="96">
        <f t="shared" si="11"/>
        <v>0.18</v>
      </c>
      <c r="K83" s="97">
        <f t="shared" si="12"/>
        <v>739.53</v>
      </c>
      <c r="L83" s="43">
        <f t="shared" si="9"/>
        <v>4930.2</v>
      </c>
      <c r="M83" s="43">
        <v>4930.2</v>
      </c>
      <c r="N83" s="18"/>
      <c r="O83" s="18"/>
    </row>
    <row r="84" spans="1:17" ht="14.1" customHeight="1">
      <c r="A84" s="947"/>
      <c r="B84" s="948"/>
      <c r="C84" s="948"/>
      <c r="D84" s="136"/>
      <c r="E84" s="50">
        <v>1000</v>
      </c>
      <c r="F84" s="20">
        <v>600</v>
      </c>
      <c r="G84" s="95">
        <v>160</v>
      </c>
      <c r="H84" s="32">
        <v>2</v>
      </c>
      <c r="I84" s="96">
        <f t="shared" si="10"/>
        <v>1.2</v>
      </c>
      <c r="J84" s="96">
        <f t="shared" si="11"/>
        <v>0.192</v>
      </c>
      <c r="K84" s="97">
        <f t="shared" si="12"/>
        <v>788.83199999999999</v>
      </c>
      <c r="L84" s="43">
        <f t="shared" si="9"/>
        <v>4930.2</v>
      </c>
      <c r="M84" s="43">
        <v>4930.2</v>
      </c>
      <c r="N84" s="18"/>
      <c r="O84" s="18"/>
    </row>
    <row r="85" spans="1:17" ht="14.1" customHeight="1">
      <c r="A85" s="947"/>
      <c r="B85" s="948"/>
      <c r="C85" s="948"/>
      <c r="D85" s="136"/>
      <c r="E85" s="50">
        <v>1000</v>
      </c>
      <c r="F85" s="20">
        <v>600</v>
      </c>
      <c r="G85" s="38">
        <v>170</v>
      </c>
      <c r="H85" s="32">
        <v>2</v>
      </c>
      <c r="I85" s="96">
        <f t="shared" si="10"/>
        <v>1.2</v>
      </c>
      <c r="J85" s="96">
        <f t="shared" si="11"/>
        <v>0.20399999999999999</v>
      </c>
      <c r="K85" s="97">
        <f t="shared" si="12"/>
        <v>838.1339999999999</v>
      </c>
      <c r="L85" s="43">
        <f t="shared" si="9"/>
        <v>4930.2</v>
      </c>
      <c r="M85" s="43">
        <v>4930.2</v>
      </c>
      <c r="N85" s="18"/>
      <c r="O85" s="18"/>
    </row>
    <row r="86" spans="1:17" ht="14.1" customHeight="1">
      <c r="A86" s="947"/>
      <c r="B86" s="948"/>
      <c r="C86" s="948"/>
      <c r="D86" s="136"/>
      <c r="E86" s="50">
        <v>1000</v>
      </c>
      <c r="F86" s="20">
        <v>600</v>
      </c>
      <c r="G86" s="95">
        <v>180</v>
      </c>
      <c r="H86" s="32">
        <v>2</v>
      </c>
      <c r="I86" s="96">
        <f t="shared" si="10"/>
        <v>1.2</v>
      </c>
      <c r="J86" s="96">
        <f t="shared" si="11"/>
        <v>0.216</v>
      </c>
      <c r="K86" s="97">
        <f t="shared" si="12"/>
        <v>887.43600000000004</v>
      </c>
      <c r="L86" s="43">
        <f t="shared" si="9"/>
        <v>4930.2</v>
      </c>
      <c r="M86" s="43">
        <v>4930.2</v>
      </c>
      <c r="N86" s="18"/>
      <c r="O86" s="18"/>
    </row>
    <row r="87" spans="1:17" ht="14.1" customHeight="1">
      <c r="A87" s="947"/>
      <c r="B87" s="948"/>
      <c r="C87" s="948"/>
      <c r="D87" s="23"/>
      <c r="E87" s="50">
        <v>1000</v>
      </c>
      <c r="F87" s="20">
        <v>600</v>
      </c>
      <c r="G87" s="95">
        <v>190</v>
      </c>
      <c r="H87" s="32">
        <v>2</v>
      </c>
      <c r="I87" s="96">
        <f>E87*F87*H87/1000000</f>
        <v>1.2</v>
      </c>
      <c r="J87" s="96">
        <f>E87*F87*G87*H87/1000000000</f>
        <v>0.22800000000000001</v>
      </c>
      <c r="K87" s="97">
        <f t="shared" si="12"/>
        <v>936.73799999999994</v>
      </c>
      <c r="L87" s="43">
        <f t="shared" si="9"/>
        <v>4930.2</v>
      </c>
      <c r="M87" s="43">
        <v>4930.2</v>
      </c>
      <c r="N87" s="18"/>
      <c r="O87" s="18"/>
    </row>
    <row r="88" spans="1:17" ht="14.1" customHeight="1">
      <c r="A88" s="950"/>
      <c r="B88" s="951"/>
      <c r="C88" s="951"/>
      <c r="D88" s="49"/>
      <c r="E88" s="51">
        <v>1000</v>
      </c>
      <c r="F88" s="40">
        <v>600</v>
      </c>
      <c r="G88" s="191">
        <v>200</v>
      </c>
      <c r="H88" s="41">
        <v>2</v>
      </c>
      <c r="I88" s="154">
        <f>E88*F88*H88/1000000</f>
        <v>1.2</v>
      </c>
      <c r="J88" s="154">
        <f>E88*F88*G88*H88/1000000000</f>
        <v>0.24</v>
      </c>
      <c r="K88" s="192">
        <f t="shared" si="12"/>
        <v>986.03999999999985</v>
      </c>
      <c r="L88" s="174">
        <f t="shared" si="9"/>
        <v>4930.2</v>
      </c>
      <c r="M88" s="174">
        <v>4930.2</v>
      </c>
      <c r="N88" s="18"/>
      <c r="O88" s="18"/>
    </row>
    <row r="89" spans="1:17" s="116" customFormat="1" ht="30" customHeight="1">
      <c r="A89" s="975" t="s">
        <v>40</v>
      </c>
      <c r="B89" s="901"/>
      <c r="C89" s="901"/>
      <c r="D89" s="901"/>
      <c r="E89" s="901"/>
      <c r="F89" s="901"/>
      <c r="G89" s="901"/>
      <c r="H89" s="901"/>
      <c r="I89" s="901"/>
      <c r="J89" s="901"/>
      <c r="K89" s="901"/>
      <c r="L89" s="902"/>
      <c r="M89" s="6"/>
      <c r="N89" s="18"/>
      <c r="O89" s="18"/>
      <c r="P89" s="115"/>
      <c r="Q89" s="115"/>
    </row>
    <row r="90" spans="1:17" ht="14.1" customHeight="1">
      <c r="A90" s="944" t="s">
        <v>50</v>
      </c>
      <c r="B90" s="945"/>
      <c r="C90" s="946"/>
      <c r="D90" s="47" t="s">
        <v>62</v>
      </c>
      <c r="E90" s="147">
        <v>1200</v>
      </c>
      <c r="F90" s="26">
        <v>200</v>
      </c>
      <c r="G90" s="148">
        <v>50</v>
      </c>
      <c r="H90" s="28">
        <v>14</v>
      </c>
      <c r="I90" s="29">
        <f>E90*F90*H90/1000000</f>
        <v>3.36</v>
      </c>
      <c r="J90" s="29">
        <f>E90*F90*G90*H90/1000000000</f>
        <v>0.16800000000000001</v>
      </c>
      <c r="K90" s="12">
        <f>L90/1000*G90</f>
        <v>308.55500000000001</v>
      </c>
      <c r="L90" s="12">
        <f t="shared" ref="L90:L121" si="13">M90*(100%-$L$6)</f>
        <v>6171.1</v>
      </c>
      <c r="M90" s="12">
        <v>6171.1</v>
      </c>
      <c r="N90" s="18"/>
      <c r="O90" s="18"/>
      <c r="Q90" s="55"/>
    </row>
    <row r="91" spans="1:17" ht="14.1" customHeight="1">
      <c r="A91" s="947"/>
      <c r="B91" s="948"/>
      <c r="C91" s="949"/>
      <c r="D91" s="167"/>
      <c r="E91" s="93">
        <v>1200</v>
      </c>
      <c r="F91" s="9">
        <v>200</v>
      </c>
      <c r="G91" s="149">
        <v>60</v>
      </c>
      <c r="H91" s="10">
        <v>12</v>
      </c>
      <c r="I91" s="150">
        <f t="shared" ref="I91:I105" si="14">E91*F91*H91/1000000</f>
        <v>2.88</v>
      </c>
      <c r="J91" s="150">
        <f t="shared" ref="J91:J105" si="15">E91*F91*G91*H91/1000000000</f>
        <v>0.17280000000000001</v>
      </c>
      <c r="K91" s="151">
        <f t="shared" ref="K91:K105" si="16">L91/1000*G91</f>
        <v>370.26600000000002</v>
      </c>
      <c r="L91" s="151">
        <f t="shared" si="13"/>
        <v>6171.1</v>
      </c>
      <c r="M91" s="151">
        <v>6171.1</v>
      </c>
      <c r="N91" s="18"/>
      <c r="O91" s="18"/>
      <c r="Q91" s="55"/>
    </row>
    <row r="92" spans="1:17" ht="14.1" customHeight="1">
      <c r="A92" s="947"/>
      <c r="B92" s="948"/>
      <c r="C92" s="949"/>
      <c r="D92" s="167"/>
      <c r="E92" s="93">
        <v>1200</v>
      </c>
      <c r="F92" s="9">
        <v>200</v>
      </c>
      <c r="G92" s="149">
        <v>70</v>
      </c>
      <c r="H92" s="10">
        <v>10</v>
      </c>
      <c r="I92" s="150">
        <f t="shared" si="14"/>
        <v>2.4</v>
      </c>
      <c r="J92" s="150">
        <f t="shared" si="15"/>
        <v>0.16800000000000001</v>
      </c>
      <c r="K92" s="151">
        <f t="shared" si="16"/>
        <v>431.97699999999998</v>
      </c>
      <c r="L92" s="151">
        <f t="shared" si="13"/>
        <v>6171.1</v>
      </c>
      <c r="M92" s="151">
        <v>6171.1</v>
      </c>
      <c r="N92" s="18"/>
      <c r="O92" s="18"/>
      <c r="Q92" s="55"/>
    </row>
    <row r="93" spans="1:17" ht="14.1" customHeight="1">
      <c r="A93" s="947"/>
      <c r="B93" s="948"/>
      <c r="C93" s="949"/>
      <c r="D93" s="167"/>
      <c r="E93" s="93">
        <v>1200</v>
      </c>
      <c r="F93" s="9">
        <v>200</v>
      </c>
      <c r="G93" s="149">
        <v>80</v>
      </c>
      <c r="H93" s="10">
        <v>10</v>
      </c>
      <c r="I93" s="150">
        <f t="shared" si="14"/>
        <v>2.4</v>
      </c>
      <c r="J93" s="150">
        <f t="shared" si="15"/>
        <v>0.192</v>
      </c>
      <c r="K93" s="151">
        <f t="shared" si="16"/>
        <v>493.68799999999999</v>
      </c>
      <c r="L93" s="151">
        <f t="shared" si="13"/>
        <v>6171.1</v>
      </c>
      <c r="M93" s="151">
        <v>6171.1</v>
      </c>
      <c r="N93" s="18"/>
      <c r="O93" s="18"/>
      <c r="Q93" s="55"/>
    </row>
    <row r="94" spans="1:17" ht="14.1" customHeight="1">
      <c r="A94" s="947"/>
      <c r="B94" s="948"/>
      <c r="C94" s="949"/>
      <c r="D94" s="887"/>
      <c r="E94" s="93">
        <v>1200</v>
      </c>
      <c r="F94" s="9">
        <v>200</v>
      </c>
      <c r="G94" s="149">
        <v>90</v>
      </c>
      <c r="H94" s="10">
        <v>8</v>
      </c>
      <c r="I94" s="150">
        <f t="shared" si="14"/>
        <v>1.92</v>
      </c>
      <c r="J94" s="150">
        <f t="shared" si="15"/>
        <v>0.17280000000000001</v>
      </c>
      <c r="K94" s="151">
        <f t="shared" si="16"/>
        <v>555.399</v>
      </c>
      <c r="L94" s="151">
        <f t="shared" si="13"/>
        <v>6171.1</v>
      </c>
      <c r="M94" s="151">
        <v>6171.1</v>
      </c>
      <c r="N94" s="18"/>
      <c r="O94" s="18"/>
      <c r="Q94" s="55"/>
    </row>
    <row r="95" spans="1:17" ht="14.1" customHeight="1">
      <c r="A95" s="947"/>
      <c r="B95" s="948"/>
      <c r="C95" s="949"/>
      <c r="D95" s="887"/>
      <c r="E95" s="93">
        <v>1200</v>
      </c>
      <c r="F95" s="9">
        <v>200</v>
      </c>
      <c r="G95" s="149">
        <v>100</v>
      </c>
      <c r="H95" s="10">
        <v>8</v>
      </c>
      <c r="I95" s="150">
        <f t="shared" si="14"/>
        <v>1.92</v>
      </c>
      <c r="J95" s="150">
        <f t="shared" si="15"/>
        <v>0.192</v>
      </c>
      <c r="K95" s="151">
        <f t="shared" si="16"/>
        <v>617.11</v>
      </c>
      <c r="L95" s="151">
        <f t="shared" si="13"/>
        <v>6171.1</v>
      </c>
      <c r="M95" s="151">
        <v>6171.1</v>
      </c>
      <c r="N95" s="18"/>
      <c r="O95" s="18"/>
      <c r="Q95" s="55"/>
    </row>
    <row r="96" spans="1:17" ht="14.1" customHeight="1">
      <c r="A96" s="947"/>
      <c r="B96" s="948"/>
      <c r="C96" s="949"/>
      <c r="D96" s="887"/>
      <c r="E96" s="93">
        <v>1200</v>
      </c>
      <c r="F96" s="9">
        <v>200</v>
      </c>
      <c r="G96" s="149">
        <v>110</v>
      </c>
      <c r="H96" s="10">
        <v>6</v>
      </c>
      <c r="I96" s="150">
        <f t="shared" si="14"/>
        <v>1.44</v>
      </c>
      <c r="J96" s="150">
        <f t="shared" si="15"/>
        <v>0.15840000000000001</v>
      </c>
      <c r="K96" s="151">
        <f t="shared" si="16"/>
        <v>678.82100000000003</v>
      </c>
      <c r="L96" s="151">
        <f t="shared" si="13"/>
        <v>6171.1</v>
      </c>
      <c r="M96" s="151">
        <v>6171.1</v>
      </c>
      <c r="N96" s="18"/>
      <c r="O96" s="18"/>
      <c r="Q96" s="55"/>
    </row>
    <row r="97" spans="1:17" ht="14.1" customHeight="1">
      <c r="A97" s="947"/>
      <c r="B97" s="948"/>
      <c r="C97" s="949"/>
      <c r="D97" s="167"/>
      <c r="E97" s="93">
        <v>1200</v>
      </c>
      <c r="F97" s="9">
        <v>200</v>
      </c>
      <c r="G97" s="149">
        <v>120</v>
      </c>
      <c r="H97" s="10">
        <v>6</v>
      </c>
      <c r="I97" s="150">
        <f t="shared" si="14"/>
        <v>1.44</v>
      </c>
      <c r="J97" s="150">
        <f t="shared" si="15"/>
        <v>0.17280000000000001</v>
      </c>
      <c r="K97" s="151">
        <f t="shared" si="16"/>
        <v>740.53200000000004</v>
      </c>
      <c r="L97" s="151">
        <f t="shared" si="13"/>
        <v>6171.1</v>
      </c>
      <c r="M97" s="151">
        <v>6171.1</v>
      </c>
      <c r="N97" s="18"/>
      <c r="O97" s="18"/>
      <c r="Q97" s="55"/>
    </row>
    <row r="98" spans="1:17" ht="14.1" customHeight="1">
      <c r="A98" s="947"/>
      <c r="B98" s="948"/>
      <c r="C98" s="949"/>
      <c r="D98" s="167"/>
      <c r="E98" s="93">
        <v>1200</v>
      </c>
      <c r="F98" s="9">
        <v>200</v>
      </c>
      <c r="G98" s="149">
        <v>130</v>
      </c>
      <c r="H98" s="10">
        <v>6</v>
      </c>
      <c r="I98" s="150">
        <f t="shared" si="14"/>
        <v>1.44</v>
      </c>
      <c r="J98" s="150">
        <f t="shared" si="15"/>
        <v>0.18720000000000001</v>
      </c>
      <c r="K98" s="151">
        <f t="shared" si="16"/>
        <v>802.24300000000005</v>
      </c>
      <c r="L98" s="151">
        <f t="shared" si="13"/>
        <v>6171.1</v>
      </c>
      <c r="M98" s="151">
        <v>6171.1</v>
      </c>
      <c r="N98" s="18"/>
      <c r="O98" s="18"/>
      <c r="Q98" s="55"/>
    </row>
    <row r="99" spans="1:17" ht="14.1" customHeight="1">
      <c r="A99" s="947"/>
      <c r="B99" s="948"/>
      <c r="C99" s="949"/>
      <c r="D99" s="167"/>
      <c r="E99" s="93">
        <v>1200</v>
      </c>
      <c r="F99" s="9">
        <v>200</v>
      </c>
      <c r="G99" s="149">
        <v>140</v>
      </c>
      <c r="H99" s="10">
        <v>4</v>
      </c>
      <c r="I99" s="150">
        <f t="shared" si="14"/>
        <v>0.96</v>
      </c>
      <c r="J99" s="150">
        <f t="shared" si="15"/>
        <v>0.13439999999999999</v>
      </c>
      <c r="K99" s="151">
        <f t="shared" si="16"/>
        <v>863.95399999999995</v>
      </c>
      <c r="L99" s="151">
        <f t="shared" si="13"/>
        <v>6171.1</v>
      </c>
      <c r="M99" s="151">
        <v>6171.1</v>
      </c>
      <c r="N99" s="18"/>
      <c r="O99" s="18"/>
      <c r="Q99" s="55"/>
    </row>
    <row r="100" spans="1:17" ht="14.1" customHeight="1">
      <c r="A100" s="947"/>
      <c r="B100" s="948"/>
      <c r="C100" s="949"/>
      <c r="D100" s="167"/>
      <c r="E100" s="93">
        <v>1200</v>
      </c>
      <c r="F100" s="9">
        <v>200</v>
      </c>
      <c r="G100" s="149">
        <v>150</v>
      </c>
      <c r="H100" s="10">
        <v>4</v>
      </c>
      <c r="I100" s="150">
        <f t="shared" si="14"/>
        <v>0.96</v>
      </c>
      <c r="J100" s="150">
        <f t="shared" si="15"/>
        <v>0.14399999999999999</v>
      </c>
      <c r="K100" s="151">
        <f t="shared" si="16"/>
        <v>925.66499999999996</v>
      </c>
      <c r="L100" s="151">
        <f t="shared" si="13"/>
        <v>6171.1</v>
      </c>
      <c r="M100" s="151">
        <v>6171.1</v>
      </c>
      <c r="N100" s="18"/>
      <c r="O100" s="18"/>
      <c r="Q100" s="55"/>
    </row>
    <row r="101" spans="1:17" ht="14.1" customHeight="1">
      <c r="A101" s="947"/>
      <c r="B101" s="948"/>
      <c r="C101" s="949"/>
      <c r="D101" s="167"/>
      <c r="E101" s="93">
        <v>1200</v>
      </c>
      <c r="F101" s="9">
        <v>200</v>
      </c>
      <c r="G101" s="149">
        <v>160</v>
      </c>
      <c r="H101" s="10">
        <v>4</v>
      </c>
      <c r="I101" s="150">
        <f t="shared" si="14"/>
        <v>0.96</v>
      </c>
      <c r="J101" s="150">
        <f t="shared" si="15"/>
        <v>0.15359999999999999</v>
      </c>
      <c r="K101" s="151">
        <f t="shared" si="16"/>
        <v>987.37599999999998</v>
      </c>
      <c r="L101" s="151">
        <f t="shared" si="13"/>
        <v>6171.1</v>
      </c>
      <c r="M101" s="151">
        <v>6171.1</v>
      </c>
      <c r="N101" s="18"/>
      <c r="O101" s="18"/>
      <c r="Q101" s="55"/>
    </row>
    <row r="102" spans="1:17" ht="14.1" customHeight="1">
      <c r="A102" s="947"/>
      <c r="B102" s="948"/>
      <c r="C102" s="949"/>
      <c r="D102" s="167"/>
      <c r="E102" s="93">
        <v>1200</v>
      </c>
      <c r="F102" s="9">
        <v>200</v>
      </c>
      <c r="G102" s="149">
        <v>170</v>
      </c>
      <c r="H102" s="10">
        <v>4</v>
      </c>
      <c r="I102" s="150">
        <f t="shared" si="14"/>
        <v>0.96</v>
      </c>
      <c r="J102" s="150">
        <f t="shared" si="15"/>
        <v>0.16320000000000001</v>
      </c>
      <c r="K102" s="151">
        <f t="shared" si="16"/>
        <v>1049.087</v>
      </c>
      <c r="L102" s="151">
        <f t="shared" si="13"/>
        <v>6171.1</v>
      </c>
      <c r="M102" s="151">
        <v>6171.1</v>
      </c>
      <c r="N102" s="18"/>
      <c r="O102" s="18"/>
      <c r="Q102" s="55"/>
    </row>
    <row r="103" spans="1:17" ht="14.1" customHeight="1">
      <c r="A103" s="947"/>
      <c r="B103" s="948"/>
      <c r="C103" s="949"/>
      <c r="D103" s="167"/>
      <c r="E103" s="93">
        <v>1200</v>
      </c>
      <c r="F103" s="9">
        <v>200</v>
      </c>
      <c r="G103" s="149">
        <v>180</v>
      </c>
      <c r="H103" s="10">
        <v>4</v>
      </c>
      <c r="I103" s="150">
        <f t="shared" si="14"/>
        <v>0.96</v>
      </c>
      <c r="J103" s="150">
        <f t="shared" si="15"/>
        <v>0.17280000000000001</v>
      </c>
      <c r="K103" s="151">
        <f t="shared" si="16"/>
        <v>1110.798</v>
      </c>
      <c r="L103" s="151">
        <f t="shared" si="13"/>
        <v>6171.1</v>
      </c>
      <c r="M103" s="151">
        <v>6171.1</v>
      </c>
      <c r="N103" s="18"/>
      <c r="O103" s="18"/>
      <c r="Q103" s="55"/>
    </row>
    <row r="104" spans="1:17" ht="14.1" customHeight="1">
      <c r="A104" s="947"/>
      <c r="B104" s="948"/>
      <c r="C104" s="949"/>
      <c r="D104" s="167"/>
      <c r="E104" s="93">
        <v>1200</v>
      </c>
      <c r="F104" s="9">
        <v>200</v>
      </c>
      <c r="G104" s="149">
        <v>190</v>
      </c>
      <c r="H104" s="32">
        <v>4</v>
      </c>
      <c r="I104" s="150">
        <f t="shared" si="14"/>
        <v>0.96</v>
      </c>
      <c r="J104" s="150">
        <f t="shared" si="15"/>
        <v>0.18240000000000001</v>
      </c>
      <c r="K104" s="151">
        <f t="shared" si="16"/>
        <v>1172.509</v>
      </c>
      <c r="L104" s="151">
        <f t="shared" si="13"/>
        <v>6171.1</v>
      </c>
      <c r="M104" s="151">
        <v>6171.1</v>
      </c>
      <c r="N104" s="18"/>
      <c r="O104" s="18"/>
      <c r="Q104" s="55"/>
    </row>
    <row r="105" spans="1:17" ht="14.1" customHeight="1">
      <c r="A105" s="947"/>
      <c r="B105" s="948"/>
      <c r="C105" s="949"/>
      <c r="D105" s="24"/>
      <c r="E105" s="152">
        <v>1200</v>
      </c>
      <c r="F105" s="40">
        <v>200</v>
      </c>
      <c r="G105" s="153">
        <v>200</v>
      </c>
      <c r="H105" s="41">
        <v>4</v>
      </c>
      <c r="I105" s="154">
        <f t="shared" si="14"/>
        <v>0.96</v>
      </c>
      <c r="J105" s="154">
        <f t="shared" si="15"/>
        <v>0.192</v>
      </c>
      <c r="K105" s="155">
        <f t="shared" si="16"/>
        <v>1234.22</v>
      </c>
      <c r="L105" s="155">
        <f t="shared" si="13"/>
        <v>6171.1</v>
      </c>
      <c r="M105" s="155">
        <v>6171.1</v>
      </c>
      <c r="N105" s="18"/>
      <c r="O105" s="18"/>
      <c r="Q105" s="55"/>
    </row>
    <row r="106" spans="1:17" ht="14.1" customHeight="1">
      <c r="A106" s="947"/>
      <c r="B106" s="948"/>
      <c r="C106" s="949"/>
      <c r="D106" s="47" t="s">
        <v>62</v>
      </c>
      <c r="E106" s="147">
        <v>1200</v>
      </c>
      <c r="F106" s="26">
        <v>150</v>
      </c>
      <c r="G106" s="148">
        <v>50</v>
      </c>
      <c r="H106" s="28">
        <v>12</v>
      </c>
      <c r="I106" s="29">
        <f>E106*F106*H106/1000000</f>
        <v>2.16</v>
      </c>
      <c r="J106" s="29">
        <f>E106*F106*G106*H106/1000000000</f>
        <v>0.108</v>
      </c>
      <c r="K106" s="12">
        <f>L106/1000*G106</f>
        <v>308.55500000000001</v>
      </c>
      <c r="L106" s="12">
        <f t="shared" si="13"/>
        <v>6171.1</v>
      </c>
      <c r="M106" s="12">
        <v>6171.1</v>
      </c>
      <c r="N106" s="18"/>
      <c r="O106" s="18"/>
      <c r="Q106" s="55"/>
    </row>
    <row r="107" spans="1:17" ht="14.1" customHeight="1">
      <c r="A107" s="947"/>
      <c r="B107" s="948"/>
      <c r="C107" s="949"/>
      <c r="D107" s="168"/>
      <c r="E107" s="93">
        <v>1200</v>
      </c>
      <c r="F107" s="9">
        <v>150</v>
      </c>
      <c r="G107" s="149">
        <v>60</v>
      </c>
      <c r="H107" s="10">
        <v>10</v>
      </c>
      <c r="I107" s="150">
        <f t="shared" ref="I107:I121" si="17">E107*F107*H107/1000000</f>
        <v>1.8</v>
      </c>
      <c r="J107" s="150">
        <f t="shared" ref="J107:J121" si="18">E107*F107*G107*H107/1000000000</f>
        <v>0.108</v>
      </c>
      <c r="K107" s="151">
        <f t="shared" ref="K107:K121" si="19">L107/1000*G107</f>
        <v>370.26600000000002</v>
      </c>
      <c r="L107" s="43">
        <f t="shared" si="13"/>
        <v>6171.1</v>
      </c>
      <c r="M107" s="43">
        <v>6171.1</v>
      </c>
      <c r="N107" s="18"/>
      <c r="O107" s="18"/>
      <c r="Q107" s="55"/>
    </row>
    <row r="108" spans="1:17" ht="14.1" customHeight="1">
      <c r="A108" s="947"/>
      <c r="B108" s="948"/>
      <c r="C108" s="949"/>
      <c r="D108" s="168"/>
      <c r="E108" s="93">
        <v>1200</v>
      </c>
      <c r="F108" s="9">
        <v>150</v>
      </c>
      <c r="G108" s="149">
        <v>70</v>
      </c>
      <c r="H108" s="10">
        <v>8</v>
      </c>
      <c r="I108" s="150">
        <f t="shared" si="17"/>
        <v>1.44</v>
      </c>
      <c r="J108" s="150">
        <f t="shared" si="18"/>
        <v>0.1008</v>
      </c>
      <c r="K108" s="151">
        <f>L108/1000*G108</f>
        <v>431.97699999999998</v>
      </c>
      <c r="L108" s="43">
        <f t="shared" si="13"/>
        <v>6171.1</v>
      </c>
      <c r="M108" s="43">
        <v>6171.1</v>
      </c>
      <c r="N108" s="18"/>
      <c r="O108" s="18"/>
      <c r="Q108" s="55"/>
    </row>
    <row r="109" spans="1:17" ht="14.1" customHeight="1">
      <c r="A109" s="947"/>
      <c r="B109" s="948"/>
      <c r="C109" s="949"/>
      <c r="D109" s="168"/>
      <c r="E109" s="93">
        <v>1200</v>
      </c>
      <c r="F109" s="9">
        <v>150</v>
      </c>
      <c r="G109" s="149">
        <v>80</v>
      </c>
      <c r="H109" s="10">
        <v>6</v>
      </c>
      <c r="I109" s="150">
        <f t="shared" si="17"/>
        <v>1.08</v>
      </c>
      <c r="J109" s="150">
        <f t="shared" si="18"/>
        <v>8.6400000000000005E-2</v>
      </c>
      <c r="K109" s="151">
        <f t="shared" si="19"/>
        <v>493.68799999999999</v>
      </c>
      <c r="L109" s="43">
        <f t="shared" si="13"/>
        <v>6171.1</v>
      </c>
      <c r="M109" s="43">
        <v>6171.1</v>
      </c>
      <c r="N109" s="18"/>
      <c r="O109" s="18"/>
      <c r="Q109" s="55"/>
    </row>
    <row r="110" spans="1:17" ht="14.1" customHeight="1">
      <c r="A110" s="947"/>
      <c r="B110" s="948"/>
      <c r="C110" s="949"/>
      <c r="D110" s="887"/>
      <c r="E110" s="93">
        <v>1200</v>
      </c>
      <c r="F110" s="9">
        <v>150</v>
      </c>
      <c r="G110" s="149">
        <v>90</v>
      </c>
      <c r="H110" s="10">
        <v>6</v>
      </c>
      <c r="I110" s="150">
        <f t="shared" si="17"/>
        <v>1.08</v>
      </c>
      <c r="J110" s="150">
        <f t="shared" si="18"/>
        <v>9.7199999999999995E-2</v>
      </c>
      <c r="K110" s="151">
        <f t="shared" si="19"/>
        <v>555.399</v>
      </c>
      <c r="L110" s="43">
        <f t="shared" si="13"/>
        <v>6171.1</v>
      </c>
      <c r="M110" s="43">
        <v>6171.1</v>
      </c>
      <c r="N110" s="18"/>
      <c r="O110" s="18"/>
      <c r="Q110" s="55"/>
    </row>
    <row r="111" spans="1:17" ht="14.1" customHeight="1">
      <c r="A111" s="947"/>
      <c r="B111" s="948"/>
      <c r="C111" s="949"/>
      <c r="D111" s="887"/>
      <c r="E111" s="93">
        <v>1200</v>
      </c>
      <c r="F111" s="9">
        <v>150</v>
      </c>
      <c r="G111" s="149">
        <v>100</v>
      </c>
      <c r="H111" s="10">
        <v>6</v>
      </c>
      <c r="I111" s="150">
        <f t="shared" si="17"/>
        <v>1.08</v>
      </c>
      <c r="J111" s="150">
        <f t="shared" si="18"/>
        <v>0.108</v>
      </c>
      <c r="K111" s="151">
        <f t="shared" si="19"/>
        <v>617.11</v>
      </c>
      <c r="L111" s="43">
        <f t="shared" si="13"/>
        <v>6171.1</v>
      </c>
      <c r="M111" s="43">
        <v>6171.1</v>
      </c>
      <c r="N111" s="18"/>
      <c r="O111" s="18"/>
      <c r="Q111" s="55"/>
    </row>
    <row r="112" spans="1:17" ht="14.1" customHeight="1">
      <c r="A112" s="947"/>
      <c r="B112" s="948"/>
      <c r="C112" s="949"/>
      <c r="D112" s="887"/>
      <c r="E112" s="93">
        <v>1200</v>
      </c>
      <c r="F112" s="9">
        <v>150</v>
      </c>
      <c r="G112" s="149">
        <v>110</v>
      </c>
      <c r="H112" s="10">
        <v>4</v>
      </c>
      <c r="I112" s="150">
        <f t="shared" si="17"/>
        <v>0.72</v>
      </c>
      <c r="J112" s="150">
        <f t="shared" si="18"/>
        <v>7.9200000000000007E-2</v>
      </c>
      <c r="K112" s="151">
        <f t="shared" si="19"/>
        <v>678.82100000000003</v>
      </c>
      <c r="L112" s="43">
        <f t="shared" si="13"/>
        <v>6171.1</v>
      </c>
      <c r="M112" s="43">
        <v>6171.1</v>
      </c>
      <c r="N112" s="18"/>
      <c r="O112" s="18"/>
      <c r="Q112" s="55"/>
    </row>
    <row r="113" spans="1:17" ht="14.1" customHeight="1">
      <c r="A113" s="947"/>
      <c r="B113" s="948"/>
      <c r="C113" s="949"/>
      <c r="D113" s="168"/>
      <c r="E113" s="93">
        <v>1200</v>
      </c>
      <c r="F113" s="9">
        <v>150</v>
      </c>
      <c r="G113" s="149">
        <v>120</v>
      </c>
      <c r="H113" s="10">
        <v>4</v>
      </c>
      <c r="I113" s="150">
        <f t="shared" si="17"/>
        <v>0.72</v>
      </c>
      <c r="J113" s="150">
        <f t="shared" si="18"/>
        <v>8.6400000000000005E-2</v>
      </c>
      <c r="K113" s="151">
        <f t="shared" si="19"/>
        <v>740.53200000000004</v>
      </c>
      <c r="L113" s="43">
        <f t="shared" si="13"/>
        <v>6171.1</v>
      </c>
      <c r="M113" s="43">
        <v>6171.1</v>
      </c>
      <c r="N113" s="18"/>
      <c r="O113" s="18"/>
      <c r="Q113" s="55"/>
    </row>
    <row r="114" spans="1:17" ht="14.1" customHeight="1">
      <c r="A114" s="947"/>
      <c r="B114" s="948"/>
      <c r="C114" s="949"/>
      <c r="D114" s="168"/>
      <c r="E114" s="93">
        <v>1200</v>
      </c>
      <c r="F114" s="9">
        <v>150</v>
      </c>
      <c r="G114" s="149">
        <v>130</v>
      </c>
      <c r="H114" s="10">
        <v>4</v>
      </c>
      <c r="I114" s="150">
        <f t="shared" si="17"/>
        <v>0.72</v>
      </c>
      <c r="J114" s="150">
        <f t="shared" si="18"/>
        <v>9.3600000000000003E-2</v>
      </c>
      <c r="K114" s="151">
        <f t="shared" si="19"/>
        <v>802.24300000000005</v>
      </c>
      <c r="L114" s="43">
        <f t="shared" si="13"/>
        <v>6171.1</v>
      </c>
      <c r="M114" s="43">
        <v>6171.1</v>
      </c>
      <c r="N114" s="18"/>
      <c r="O114" s="18"/>
      <c r="Q114" s="55"/>
    </row>
    <row r="115" spans="1:17" ht="14.1" customHeight="1">
      <c r="A115" s="947"/>
      <c r="B115" s="948"/>
      <c r="C115" s="949"/>
      <c r="D115" s="168"/>
      <c r="E115" s="93">
        <v>1200</v>
      </c>
      <c r="F115" s="9">
        <v>150</v>
      </c>
      <c r="G115" s="149">
        <v>140</v>
      </c>
      <c r="H115" s="10">
        <v>4</v>
      </c>
      <c r="I115" s="150">
        <f t="shared" si="17"/>
        <v>0.72</v>
      </c>
      <c r="J115" s="150">
        <f t="shared" si="18"/>
        <v>0.1008</v>
      </c>
      <c r="K115" s="151">
        <f t="shared" si="19"/>
        <v>863.95399999999995</v>
      </c>
      <c r="L115" s="43">
        <f t="shared" si="13"/>
        <v>6171.1</v>
      </c>
      <c r="M115" s="43">
        <v>6171.1</v>
      </c>
      <c r="N115" s="18"/>
      <c r="O115" s="18"/>
      <c r="Q115" s="55"/>
    </row>
    <row r="116" spans="1:17" ht="14.1" customHeight="1">
      <c r="A116" s="947"/>
      <c r="B116" s="948"/>
      <c r="C116" s="949"/>
      <c r="D116" s="168"/>
      <c r="E116" s="93">
        <v>1200</v>
      </c>
      <c r="F116" s="9">
        <v>150</v>
      </c>
      <c r="G116" s="149">
        <v>150</v>
      </c>
      <c r="H116" s="10">
        <v>4</v>
      </c>
      <c r="I116" s="150">
        <f t="shared" si="17"/>
        <v>0.72</v>
      </c>
      <c r="J116" s="150">
        <f t="shared" si="18"/>
        <v>0.108</v>
      </c>
      <c r="K116" s="151">
        <f t="shared" si="19"/>
        <v>925.66499999999996</v>
      </c>
      <c r="L116" s="43">
        <f t="shared" si="13"/>
        <v>6171.1</v>
      </c>
      <c r="M116" s="43">
        <v>6171.1</v>
      </c>
      <c r="N116" s="18"/>
      <c r="O116" s="18"/>
      <c r="Q116" s="55"/>
    </row>
    <row r="117" spans="1:17" ht="14.1" customHeight="1">
      <c r="A117" s="947"/>
      <c r="B117" s="948"/>
      <c r="C117" s="949"/>
      <c r="D117" s="168"/>
      <c r="E117" s="93">
        <v>1200</v>
      </c>
      <c r="F117" s="9">
        <v>150</v>
      </c>
      <c r="G117" s="149">
        <v>160</v>
      </c>
      <c r="H117" s="10">
        <v>4</v>
      </c>
      <c r="I117" s="150">
        <f t="shared" si="17"/>
        <v>0.72</v>
      </c>
      <c r="J117" s="150">
        <f t="shared" si="18"/>
        <v>0.1152</v>
      </c>
      <c r="K117" s="151">
        <f t="shared" si="19"/>
        <v>987.37599999999998</v>
      </c>
      <c r="L117" s="43">
        <f t="shared" si="13"/>
        <v>6171.1</v>
      </c>
      <c r="M117" s="43">
        <v>6171.1</v>
      </c>
      <c r="N117" s="18"/>
      <c r="O117" s="18"/>
      <c r="Q117" s="55"/>
    </row>
    <row r="118" spans="1:17" ht="14.1" customHeight="1">
      <c r="A118" s="947"/>
      <c r="B118" s="948"/>
      <c r="C118" s="949"/>
      <c r="D118" s="168"/>
      <c r="E118" s="93">
        <v>1200</v>
      </c>
      <c r="F118" s="9">
        <v>150</v>
      </c>
      <c r="G118" s="149">
        <v>170</v>
      </c>
      <c r="H118" s="10">
        <v>4</v>
      </c>
      <c r="I118" s="150">
        <f t="shared" si="17"/>
        <v>0.72</v>
      </c>
      <c r="J118" s="150">
        <f t="shared" si="18"/>
        <v>0.12239999999999999</v>
      </c>
      <c r="K118" s="151">
        <f t="shared" si="19"/>
        <v>1049.087</v>
      </c>
      <c r="L118" s="43">
        <f t="shared" si="13"/>
        <v>6171.1</v>
      </c>
      <c r="M118" s="43">
        <v>6171.1</v>
      </c>
      <c r="N118" s="18"/>
      <c r="O118" s="18"/>
      <c r="Q118" s="55"/>
    </row>
    <row r="119" spans="1:17" ht="14.1" customHeight="1">
      <c r="A119" s="947"/>
      <c r="B119" s="948"/>
      <c r="C119" s="949"/>
      <c r="D119" s="168"/>
      <c r="E119" s="93">
        <v>1200</v>
      </c>
      <c r="F119" s="9">
        <v>150</v>
      </c>
      <c r="G119" s="149">
        <v>180</v>
      </c>
      <c r="H119" s="10">
        <v>4</v>
      </c>
      <c r="I119" s="150">
        <f t="shared" si="17"/>
        <v>0.72</v>
      </c>
      <c r="J119" s="150">
        <f t="shared" si="18"/>
        <v>0.12959999999999999</v>
      </c>
      <c r="K119" s="151">
        <f t="shared" si="19"/>
        <v>1110.798</v>
      </c>
      <c r="L119" s="43">
        <f t="shared" si="13"/>
        <v>6171.1</v>
      </c>
      <c r="M119" s="43">
        <v>6171.1</v>
      </c>
      <c r="N119" s="18"/>
      <c r="O119" s="18"/>
      <c r="Q119" s="55"/>
    </row>
    <row r="120" spans="1:17" ht="14.1" customHeight="1">
      <c r="A120" s="947"/>
      <c r="B120" s="948"/>
      <c r="C120" s="949"/>
      <c r="D120" s="168"/>
      <c r="E120" s="93">
        <v>1200</v>
      </c>
      <c r="F120" s="9">
        <v>150</v>
      </c>
      <c r="G120" s="149">
        <v>190</v>
      </c>
      <c r="H120" s="32">
        <v>4</v>
      </c>
      <c r="I120" s="150">
        <f t="shared" si="17"/>
        <v>0.72</v>
      </c>
      <c r="J120" s="150">
        <f t="shared" si="18"/>
        <v>0.1368</v>
      </c>
      <c r="K120" s="151">
        <f t="shared" si="19"/>
        <v>1172.509</v>
      </c>
      <c r="L120" s="151">
        <f t="shared" si="13"/>
        <v>6171.1</v>
      </c>
      <c r="M120" s="151">
        <v>6171.1</v>
      </c>
      <c r="N120" s="18"/>
      <c r="O120" s="18"/>
      <c r="Q120" s="55"/>
    </row>
    <row r="121" spans="1:17" ht="14.1" customHeight="1">
      <c r="A121" s="950"/>
      <c r="B121" s="951"/>
      <c r="C121" s="952"/>
      <c r="D121" s="24"/>
      <c r="E121" s="152">
        <v>1200</v>
      </c>
      <c r="F121" s="40">
        <v>150</v>
      </c>
      <c r="G121" s="153">
        <v>200</v>
      </c>
      <c r="H121" s="41">
        <v>4</v>
      </c>
      <c r="I121" s="154">
        <f t="shared" si="17"/>
        <v>0.72</v>
      </c>
      <c r="J121" s="154">
        <f t="shared" si="18"/>
        <v>0.14399999999999999</v>
      </c>
      <c r="K121" s="155">
        <f t="shared" si="19"/>
        <v>1234.22</v>
      </c>
      <c r="L121" s="155">
        <f t="shared" si="13"/>
        <v>6171.1</v>
      </c>
      <c r="M121" s="155">
        <v>6171.1</v>
      </c>
      <c r="N121" s="18"/>
      <c r="O121" s="18"/>
      <c r="Q121" s="55"/>
    </row>
    <row r="122" spans="1:17" ht="15.95" customHeight="1">
      <c r="K122" s="17"/>
      <c r="L122" s="17"/>
      <c r="M122" s="17"/>
      <c r="N122" s="18"/>
      <c r="Q122" s="55"/>
    </row>
    <row r="123" spans="1:17" ht="15.95" customHeight="1">
      <c r="A123" s="126" t="s">
        <v>18</v>
      </c>
      <c r="B123" s="126"/>
      <c r="C123" s="126"/>
      <c r="D123" s="126"/>
      <c r="E123" s="126"/>
      <c r="F123" s="126"/>
      <c r="G123" s="126"/>
      <c r="H123" s="126"/>
      <c r="I123" s="127"/>
      <c r="J123" s="127"/>
      <c r="K123" s="156" t="s">
        <v>19</v>
      </c>
      <c r="L123" s="156"/>
      <c r="M123" s="156"/>
      <c r="N123" s="18"/>
    </row>
    <row r="124" spans="1:17" ht="15.95" customHeight="1">
      <c r="A124" s="885" t="s">
        <v>30</v>
      </c>
      <c r="B124" s="998"/>
      <c r="C124" s="998"/>
      <c r="D124" s="998"/>
      <c r="E124" s="998"/>
      <c r="F124" s="998"/>
      <c r="G124" s="998"/>
      <c r="H124" s="998"/>
      <c r="I124" s="998"/>
      <c r="J124" s="998"/>
      <c r="K124" s="157" t="str">
        <f>'GBI 1'!K111</f>
        <v>105064 Москва</v>
      </c>
      <c r="L124" s="157"/>
      <c r="M124" s="157"/>
      <c r="N124" s="18"/>
    </row>
    <row r="125" spans="1:17" s="160" customFormat="1" ht="15.95" customHeight="1">
      <c r="A125" s="886" t="s">
        <v>26</v>
      </c>
      <c r="B125" s="886"/>
      <c r="C125" s="886"/>
      <c r="D125" s="886"/>
      <c r="E125" s="886"/>
      <c r="F125" s="886"/>
      <c r="G125" s="886"/>
      <c r="H125" s="886"/>
      <c r="I125" s="886"/>
      <c r="J125" s="886"/>
      <c r="K125" s="997" t="str">
        <f>'GBI 1'!K112:L112</f>
        <v>ул. Земляной вал, д.9</v>
      </c>
      <c r="L125" s="997"/>
      <c r="M125" s="158"/>
      <c r="N125" s="159"/>
      <c r="P125" s="165"/>
    </row>
    <row r="126" spans="1:17" s="160" customFormat="1" ht="15.95" customHeight="1">
      <c r="A126" s="959" t="s">
        <v>27</v>
      </c>
      <c r="B126" s="959"/>
      <c r="C126" s="959"/>
      <c r="D126" s="959"/>
      <c r="E126" s="959"/>
      <c r="F126" s="959"/>
      <c r="G126" s="959"/>
      <c r="H126" s="959"/>
      <c r="I126" s="959"/>
      <c r="J126" s="959"/>
      <c r="K126" s="161" t="str">
        <f>'GBI 1'!K113</f>
        <v>тел.    +7 (495) 995 77 55</v>
      </c>
      <c r="L126" s="162"/>
      <c r="M126" s="162"/>
      <c r="N126" s="159"/>
      <c r="P126" s="165"/>
    </row>
    <row r="127" spans="1:17" ht="15.95" customHeight="1">
      <c r="A127" s="959"/>
      <c r="B127" s="959"/>
      <c r="C127" s="959"/>
      <c r="D127" s="959"/>
      <c r="E127" s="959"/>
      <c r="F127" s="959"/>
      <c r="G127" s="959"/>
      <c r="H127" s="959"/>
      <c r="I127" s="959"/>
      <c r="J127" s="959"/>
      <c r="K127" s="161" t="str">
        <f>'GBI 1'!K114</f>
        <v>факс   +7 (495) 995 77 75</v>
      </c>
      <c r="L127" s="162"/>
      <c r="M127" s="162"/>
      <c r="N127" s="18"/>
    </row>
    <row r="128" spans="1:17">
      <c r="N128" s="18"/>
    </row>
    <row r="129" spans="14:14">
      <c r="N129" s="18"/>
    </row>
    <row r="130" spans="14:14">
      <c r="N130" s="18"/>
    </row>
    <row r="131" spans="14:14">
      <c r="N131" s="18"/>
    </row>
    <row r="132" spans="14:14">
      <c r="N132" s="18"/>
    </row>
    <row r="133" spans="14:14">
      <c r="N133" s="18"/>
    </row>
    <row r="134" spans="14:14">
      <c r="N134" s="18"/>
    </row>
    <row r="135" spans="14:14">
      <c r="N135" s="18"/>
    </row>
    <row r="136" spans="14:14">
      <c r="N136" s="18"/>
    </row>
    <row r="137" spans="14:14">
      <c r="N137" s="18"/>
    </row>
    <row r="138" spans="14:14">
      <c r="N138" s="18"/>
    </row>
    <row r="139" spans="14:14">
      <c r="N139" s="18"/>
    </row>
    <row r="140" spans="14:14">
      <c r="N140" s="18"/>
    </row>
    <row r="141" spans="14:14">
      <c r="N141" s="18"/>
    </row>
    <row r="142" spans="14:14">
      <c r="N142" s="18"/>
    </row>
    <row r="143" spans="14:14">
      <c r="N143" s="18"/>
    </row>
  </sheetData>
  <customSheetViews>
    <customSheetView guid="{3066E766-2DBB-45F3-A2D6-9FEF3BE8F3F5}" scale="95" showPageBreaks="1" showGridLines="0" zeroValues="0" fitToPage="1" printArea="1" view="pageBreakPreview" showRuler="0">
      <pane ySplit="6" topLeftCell="A7" activePane="bottomLeft" state="frozen"/>
      <selection pane="bottomLeft" activeCell="A8" sqref="A8:C24"/>
      <pageMargins left="0.78740157480314965" right="0.78740157480314965" top="0.6692913385826772" bottom="0.62992125984251968" header="0.51181102362204722" footer="0.51181102362204722"/>
      <printOptions horizontalCentered="1"/>
      <pageSetup paperSize="9" scale="64" orientation="portrait" r:id="rId1"/>
      <headerFooter alignWithMargins="0"/>
    </customSheetView>
  </customSheetViews>
  <mergeCells count="40">
    <mergeCell ref="A69:L69"/>
    <mergeCell ref="E7:G7"/>
    <mergeCell ref="D7:D8"/>
    <mergeCell ref="D10:D11"/>
    <mergeCell ref="D50:D53"/>
    <mergeCell ref="D57:D59"/>
    <mergeCell ref="A29:C49"/>
    <mergeCell ref="D31:D32"/>
    <mergeCell ref="I7:I8"/>
    <mergeCell ref="A9:L9"/>
    <mergeCell ref="A70:C71"/>
    <mergeCell ref="A90:C121"/>
    <mergeCell ref="D75:D77"/>
    <mergeCell ref="D78:D80"/>
    <mergeCell ref="D82:D83"/>
    <mergeCell ref="A1:L1"/>
    <mergeCell ref="A2:L2"/>
    <mergeCell ref="A3:L3"/>
    <mergeCell ref="A4:L4"/>
    <mergeCell ref="A10:C28"/>
    <mergeCell ref="A7:C8"/>
    <mergeCell ref="H7:H8"/>
    <mergeCell ref="D18:D21"/>
    <mergeCell ref="D12:D13"/>
    <mergeCell ref="A127:J127"/>
    <mergeCell ref="A89:L89"/>
    <mergeCell ref="A126:J126"/>
    <mergeCell ref="J7:J8"/>
    <mergeCell ref="K125:L125"/>
    <mergeCell ref="K7:L7"/>
    <mergeCell ref="D15:D17"/>
    <mergeCell ref="A50:C65"/>
    <mergeCell ref="D55:D56"/>
    <mergeCell ref="D60:D62"/>
    <mergeCell ref="A125:J125"/>
    <mergeCell ref="A124:J124"/>
    <mergeCell ref="A72:L72"/>
    <mergeCell ref="A73:C88"/>
    <mergeCell ref="D94:D96"/>
    <mergeCell ref="D110:D112"/>
  </mergeCells>
  <phoneticPr fontId="0" type="noConversion"/>
  <printOptions horizontalCentered="1"/>
  <pageMargins left="0.78740157480314965" right="0.78740157480314965" top="0.6692913385826772" bottom="0.62992125984251968" header="0.51181102362204722" footer="0.51181102362204722"/>
  <pageSetup paperSize="9" scale="42" orientation="portrait" r:id="rId2"/>
  <headerFooter alignWithMargins="0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43"/>
  <sheetViews>
    <sheetView showGridLines="0" view="pageBreakPreview" zoomScale="80" zoomScaleNormal="85" zoomScaleSheetLayoutView="80" workbookViewId="0">
      <pane ySplit="8" topLeftCell="A9" activePane="bottomLeft" state="frozen"/>
      <selection activeCell="T30" sqref="T30"/>
      <selection pane="bottomLeft" activeCell="T30" sqref="T30"/>
    </sheetView>
  </sheetViews>
  <sheetFormatPr defaultRowHeight="12.75"/>
  <cols>
    <col min="1" max="1" width="7.7109375" style="125" customWidth="1"/>
    <col min="2" max="3" width="7.7109375" style="19" customWidth="1"/>
    <col min="4" max="4" width="39.7109375" style="19" customWidth="1"/>
    <col min="5" max="7" width="8.7109375" style="19" customWidth="1"/>
    <col min="8" max="10" width="10.28515625" style="19" customWidth="1"/>
    <col min="11" max="12" width="10.7109375" style="17" customWidth="1"/>
    <col min="13" max="13" width="9.140625" style="19" hidden="1" customWidth="1"/>
    <col min="14" max="14" width="9.140625" style="143"/>
    <col min="15" max="16384" width="9.140625" style="19"/>
  </cols>
  <sheetData>
    <row r="1" spans="1:17" ht="15" customHeight="1">
      <c r="A1" s="960" t="s">
        <v>103</v>
      </c>
      <c r="B1" s="923"/>
      <c r="C1" s="923"/>
      <c r="D1" s="923"/>
      <c r="E1" s="923"/>
      <c r="F1" s="923"/>
      <c r="G1" s="923"/>
      <c r="H1" s="923"/>
      <c r="I1" s="923"/>
      <c r="J1" s="923"/>
      <c r="K1" s="923"/>
      <c r="L1" s="923"/>
      <c r="N1" s="845"/>
      <c r="O1" s="116"/>
    </row>
    <row r="2" spans="1:17" ht="15" customHeight="1">
      <c r="A2" s="960" t="s">
        <v>0</v>
      </c>
      <c r="B2" s="923"/>
      <c r="C2" s="923"/>
      <c r="D2" s="923"/>
      <c r="E2" s="923"/>
      <c r="F2" s="923"/>
      <c r="G2" s="923"/>
      <c r="H2" s="923"/>
      <c r="I2" s="923"/>
      <c r="J2" s="923"/>
      <c r="K2" s="923"/>
      <c r="L2" s="923"/>
      <c r="N2" s="2"/>
    </row>
    <row r="3" spans="1:17" ht="15" customHeight="1">
      <c r="A3" s="961" t="s">
        <v>21</v>
      </c>
      <c r="B3" s="925"/>
      <c r="C3" s="925"/>
      <c r="D3" s="925"/>
      <c r="E3" s="925"/>
      <c r="F3" s="925"/>
      <c r="G3" s="925"/>
      <c r="H3" s="925"/>
      <c r="I3" s="925"/>
      <c r="J3" s="925"/>
      <c r="K3" s="925"/>
      <c r="L3" s="925"/>
      <c r="N3" s="2"/>
    </row>
    <row r="4" spans="1:17" ht="15" customHeight="1">
      <c r="A4" s="926" t="str">
        <f>'GBI 1'!A4</f>
        <v xml:space="preserve"> от 3 августа 2015</v>
      </c>
      <c r="B4" s="923"/>
      <c r="C4" s="923"/>
      <c r="D4" s="923"/>
      <c r="E4" s="923"/>
      <c r="F4" s="923"/>
      <c r="G4" s="923"/>
      <c r="H4" s="923"/>
      <c r="I4" s="923"/>
      <c r="J4" s="923"/>
      <c r="K4" s="923"/>
      <c r="L4" s="923"/>
      <c r="N4" s="2"/>
    </row>
    <row r="5" spans="1:17" ht="15" customHeight="1">
      <c r="A5" s="170"/>
      <c r="B5" s="169"/>
      <c r="C5" s="169"/>
      <c r="D5" s="169"/>
      <c r="E5" s="169"/>
      <c r="F5" s="169"/>
      <c r="G5" s="169"/>
      <c r="H5" s="169"/>
      <c r="I5" s="169"/>
      <c r="J5" s="169"/>
      <c r="K5" s="169"/>
      <c r="L5" s="169"/>
      <c r="N5" s="2"/>
    </row>
    <row r="6" spans="1:17" ht="15" customHeight="1">
      <c r="A6" s="170"/>
      <c r="B6" s="169"/>
      <c r="C6" s="169"/>
      <c r="D6" s="169"/>
      <c r="E6" s="169"/>
      <c r="F6" s="169"/>
      <c r="G6" s="169"/>
      <c r="H6" s="169"/>
      <c r="I6" s="169"/>
      <c r="J6" s="169"/>
      <c r="K6" s="178" t="s">
        <v>81</v>
      </c>
      <c r="L6" s="179">
        <v>0</v>
      </c>
      <c r="M6" s="169"/>
      <c r="N6" s="2"/>
      <c r="O6" s="2"/>
      <c r="Q6" s="143"/>
    </row>
    <row r="7" spans="1:17" s="116" customFormat="1" ht="14.1" customHeight="1">
      <c r="A7" s="974" t="s">
        <v>2</v>
      </c>
      <c r="B7" s="1008"/>
      <c r="C7" s="1009"/>
      <c r="D7" s="976" t="s">
        <v>3</v>
      </c>
      <c r="E7" s="897" t="s">
        <v>4</v>
      </c>
      <c r="F7" s="1015"/>
      <c r="G7" s="1016"/>
      <c r="H7" s="972" t="s">
        <v>5</v>
      </c>
      <c r="I7" s="972" t="s">
        <v>6</v>
      </c>
      <c r="J7" s="972" t="s">
        <v>7</v>
      </c>
      <c r="K7" s="962" t="s">
        <v>55</v>
      </c>
      <c r="L7" s="983"/>
      <c r="M7" s="115"/>
      <c r="N7" s="115"/>
      <c r="P7" s="115"/>
    </row>
    <row r="8" spans="1:17" s="116" customFormat="1" ht="14.1" customHeight="1">
      <c r="A8" s="1010"/>
      <c r="B8" s="1011"/>
      <c r="C8" s="1012"/>
      <c r="D8" s="1005"/>
      <c r="E8" s="117" t="s">
        <v>8</v>
      </c>
      <c r="F8" s="118" t="s">
        <v>9</v>
      </c>
      <c r="G8" s="119" t="s">
        <v>10</v>
      </c>
      <c r="H8" s="1005"/>
      <c r="I8" s="1005"/>
      <c r="J8" s="1005"/>
      <c r="K8" s="120" t="s">
        <v>11</v>
      </c>
      <c r="L8" s="121" t="s">
        <v>12</v>
      </c>
      <c r="M8" s="115"/>
      <c r="N8" s="115"/>
      <c r="P8" s="115"/>
    </row>
    <row r="9" spans="1:17" s="116" customFormat="1" ht="15.95" customHeight="1">
      <c r="A9" s="897" t="s">
        <v>41</v>
      </c>
      <c r="B9" s="898"/>
      <c r="C9" s="898"/>
      <c r="D9" s="898"/>
      <c r="E9" s="898"/>
      <c r="F9" s="898"/>
      <c r="G9" s="898"/>
      <c r="H9" s="898"/>
      <c r="I9" s="898"/>
      <c r="J9" s="898"/>
      <c r="K9" s="898"/>
      <c r="L9" s="899"/>
      <c r="M9" s="115"/>
      <c r="N9" s="115"/>
      <c r="P9" s="115"/>
    </row>
    <row r="10" spans="1:17" ht="14.1" customHeight="1">
      <c r="A10" s="888" t="s">
        <v>112</v>
      </c>
      <c r="B10" s="964"/>
      <c r="C10" s="965"/>
      <c r="D10" s="920" t="s">
        <v>67</v>
      </c>
      <c r="E10" s="147">
        <v>1000</v>
      </c>
      <c r="F10" s="26">
        <v>600</v>
      </c>
      <c r="G10" s="27">
        <v>50</v>
      </c>
      <c r="H10" s="28">
        <v>6</v>
      </c>
      <c r="I10" s="29">
        <f>E10*F10*H10/1000000</f>
        <v>3.6</v>
      </c>
      <c r="J10" s="29">
        <f>E10*F10*G10*H10/1000000000</f>
        <v>0.18</v>
      </c>
      <c r="K10" s="12">
        <f t="shared" ref="K10:K23" si="0">L10*J10/I10</f>
        <v>228.44</v>
      </c>
      <c r="L10" s="12">
        <f>M10*(100%-$L$6)</f>
        <v>4568.8</v>
      </c>
      <c r="M10" s="12">
        <v>4568.8</v>
      </c>
      <c r="N10" s="18"/>
      <c r="O10" s="18"/>
    </row>
    <row r="11" spans="1:17" ht="14.1" customHeight="1">
      <c r="A11" s="891"/>
      <c r="B11" s="966"/>
      <c r="C11" s="967"/>
      <c r="D11" s="887"/>
      <c r="E11" s="93">
        <v>1000</v>
      </c>
      <c r="F11" s="9">
        <v>600</v>
      </c>
      <c r="G11" s="166">
        <v>60</v>
      </c>
      <c r="H11" s="32">
        <v>6</v>
      </c>
      <c r="I11" s="150">
        <f>E11*F11*H11/1000000</f>
        <v>3.6</v>
      </c>
      <c r="J11" s="150">
        <f>E11*F11*G11*H11/1000000000</f>
        <v>0.216</v>
      </c>
      <c r="K11" s="97">
        <f t="shared" si="0"/>
        <v>274.12799999999999</v>
      </c>
      <c r="L11" s="151">
        <f t="shared" ref="L11:L26" si="1">M11*(100%-$L$6)</f>
        <v>4568.8</v>
      </c>
      <c r="M11" s="151">
        <v>4568.8</v>
      </c>
      <c r="N11" s="18"/>
      <c r="O11"/>
    </row>
    <row r="12" spans="1:17" ht="14.1" customHeight="1">
      <c r="A12" s="968"/>
      <c r="B12" s="966"/>
      <c r="C12" s="967"/>
      <c r="D12" s="129"/>
      <c r="E12" s="93">
        <v>1000</v>
      </c>
      <c r="F12" s="9">
        <v>600</v>
      </c>
      <c r="G12" s="166">
        <v>70</v>
      </c>
      <c r="H12" s="32">
        <v>4</v>
      </c>
      <c r="I12" s="150">
        <f>E12*F12*H12/1000000</f>
        <v>2.4</v>
      </c>
      <c r="J12" s="150">
        <f>E12*F12*G12*H12/1000000000</f>
        <v>0.16800000000000001</v>
      </c>
      <c r="K12" s="97">
        <f t="shared" si="0"/>
        <v>319.81600000000009</v>
      </c>
      <c r="L12" s="151">
        <f t="shared" si="1"/>
        <v>4568.8</v>
      </c>
      <c r="M12" s="151">
        <v>4568.8</v>
      </c>
      <c r="N12" s="18"/>
      <c r="O12" s="18"/>
    </row>
    <row r="13" spans="1:17" ht="14.1" customHeight="1">
      <c r="A13" s="968"/>
      <c r="B13" s="966"/>
      <c r="C13" s="967"/>
      <c r="D13" s="129"/>
      <c r="E13" s="93">
        <v>1000</v>
      </c>
      <c r="F13" s="9">
        <v>600</v>
      </c>
      <c r="G13" s="166">
        <v>80</v>
      </c>
      <c r="H13" s="32">
        <v>4</v>
      </c>
      <c r="I13" s="150">
        <f>E13*F13*H13/1000000</f>
        <v>2.4</v>
      </c>
      <c r="J13" s="150">
        <f>E13*F13*G13*H13/1000000000</f>
        <v>0.192</v>
      </c>
      <c r="K13" s="97">
        <f t="shared" si="0"/>
        <v>365.50400000000002</v>
      </c>
      <c r="L13" s="151">
        <f t="shared" si="1"/>
        <v>4568.8</v>
      </c>
      <c r="M13" s="151">
        <v>4568.8</v>
      </c>
      <c r="N13" s="18"/>
      <c r="O13" s="18"/>
    </row>
    <row r="14" spans="1:17" ht="14.1" customHeight="1">
      <c r="A14" s="968"/>
      <c r="B14" s="966"/>
      <c r="C14" s="967"/>
      <c r="D14" s="129"/>
      <c r="E14" s="93">
        <v>1000</v>
      </c>
      <c r="F14" s="9">
        <v>600</v>
      </c>
      <c r="G14" s="166">
        <v>90</v>
      </c>
      <c r="H14" s="32">
        <v>4</v>
      </c>
      <c r="I14" s="150">
        <f t="shared" ref="I14:I23" si="2">E14*F14*H14/1000000</f>
        <v>2.4</v>
      </c>
      <c r="J14" s="150">
        <f t="shared" ref="J14:J23" si="3">E14*F14*G14*H14/1000000000</f>
        <v>0.216</v>
      </c>
      <c r="K14" s="97">
        <f t="shared" si="0"/>
        <v>411.19200000000001</v>
      </c>
      <c r="L14" s="151">
        <f t="shared" si="1"/>
        <v>4568.8</v>
      </c>
      <c r="M14" s="151">
        <v>4568.8</v>
      </c>
      <c r="N14" s="18"/>
      <c r="O14" s="18"/>
    </row>
    <row r="15" spans="1:17" ht="14.1" customHeight="1">
      <c r="A15" s="968"/>
      <c r="B15" s="966"/>
      <c r="C15" s="967"/>
      <c r="D15" s="129"/>
      <c r="E15" s="93">
        <v>1000</v>
      </c>
      <c r="F15" s="9">
        <v>600</v>
      </c>
      <c r="G15" s="166">
        <v>100</v>
      </c>
      <c r="H15" s="32">
        <v>3</v>
      </c>
      <c r="I15" s="150">
        <f t="shared" si="2"/>
        <v>1.8</v>
      </c>
      <c r="J15" s="150">
        <f t="shared" si="3"/>
        <v>0.18</v>
      </c>
      <c r="K15" s="97">
        <f t="shared" si="0"/>
        <v>456.88</v>
      </c>
      <c r="L15" s="151">
        <f t="shared" si="1"/>
        <v>4568.8</v>
      </c>
      <c r="M15" s="151">
        <v>4568.8</v>
      </c>
      <c r="N15" s="18"/>
      <c r="O15" s="18"/>
    </row>
    <row r="16" spans="1:17" ht="14.1" customHeight="1">
      <c r="A16" s="968"/>
      <c r="B16" s="966"/>
      <c r="C16" s="967"/>
      <c r="D16" s="129"/>
      <c r="E16" s="93">
        <v>1000</v>
      </c>
      <c r="F16" s="9">
        <v>600</v>
      </c>
      <c r="G16" s="166">
        <v>110</v>
      </c>
      <c r="H16" s="32">
        <v>3</v>
      </c>
      <c r="I16" s="150">
        <f t="shared" si="2"/>
        <v>1.8</v>
      </c>
      <c r="J16" s="150">
        <f t="shared" si="3"/>
        <v>0.19800000000000001</v>
      </c>
      <c r="K16" s="97">
        <f t="shared" si="0"/>
        <v>502.56800000000004</v>
      </c>
      <c r="L16" s="151">
        <f t="shared" si="1"/>
        <v>4568.8</v>
      </c>
      <c r="M16" s="151">
        <v>4568.8</v>
      </c>
      <c r="N16" s="18"/>
      <c r="O16" s="18"/>
    </row>
    <row r="17" spans="1:16" ht="14.1" customHeight="1">
      <c r="A17" s="968"/>
      <c r="B17" s="966"/>
      <c r="C17" s="967"/>
      <c r="D17" s="129"/>
      <c r="E17" s="93">
        <v>1000</v>
      </c>
      <c r="F17" s="9">
        <v>600</v>
      </c>
      <c r="G17" s="166">
        <v>120</v>
      </c>
      <c r="H17" s="32">
        <v>3</v>
      </c>
      <c r="I17" s="150">
        <f t="shared" si="2"/>
        <v>1.8</v>
      </c>
      <c r="J17" s="150">
        <f t="shared" si="3"/>
        <v>0.216</v>
      </c>
      <c r="K17" s="97">
        <f t="shared" si="0"/>
        <v>548.25599999999997</v>
      </c>
      <c r="L17" s="151">
        <f t="shared" si="1"/>
        <v>4568.8</v>
      </c>
      <c r="M17" s="151">
        <v>4568.8</v>
      </c>
      <c r="N17" s="18"/>
      <c r="O17" s="18"/>
    </row>
    <row r="18" spans="1:16" ht="14.1" customHeight="1">
      <c r="A18" s="968"/>
      <c r="B18" s="966"/>
      <c r="C18" s="967"/>
      <c r="D18" s="129"/>
      <c r="E18" s="93">
        <v>1000</v>
      </c>
      <c r="F18" s="9">
        <v>600</v>
      </c>
      <c r="G18" s="166">
        <v>130</v>
      </c>
      <c r="H18" s="32">
        <v>2</v>
      </c>
      <c r="I18" s="150">
        <f t="shared" si="2"/>
        <v>1.2</v>
      </c>
      <c r="J18" s="150">
        <f t="shared" si="3"/>
        <v>0.156</v>
      </c>
      <c r="K18" s="97">
        <f t="shared" si="0"/>
        <v>593.94400000000007</v>
      </c>
      <c r="L18" s="151">
        <f t="shared" si="1"/>
        <v>4568.8</v>
      </c>
      <c r="M18" s="151">
        <v>4568.8</v>
      </c>
      <c r="N18" s="18"/>
      <c r="O18" s="18"/>
    </row>
    <row r="19" spans="1:16" ht="14.1" customHeight="1">
      <c r="A19" s="968"/>
      <c r="B19" s="966"/>
      <c r="C19" s="967"/>
      <c r="D19" s="129"/>
      <c r="E19" s="93">
        <v>1000</v>
      </c>
      <c r="F19" s="9">
        <v>600</v>
      </c>
      <c r="G19" s="166">
        <v>140</v>
      </c>
      <c r="H19" s="32">
        <v>2</v>
      </c>
      <c r="I19" s="150">
        <f t="shared" si="2"/>
        <v>1.2</v>
      </c>
      <c r="J19" s="150">
        <f t="shared" si="3"/>
        <v>0.16800000000000001</v>
      </c>
      <c r="K19" s="97">
        <f t="shared" si="0"/>
        <v>639.63200000000018</v>
      </c>
      <c r="L19" s="151">
        <f t="shared" si="1"/>
        <v>4568.8</v>
      </c>
      <c r="M19" s="151">
        <v>4568.8</v>
      </c>
      <c r="N19" s="18"/>
      <c r="O19" s="18"/>
    </row>
    <row r="20" spans="1:16" ht="14.1" customHeight="1">
      <c r="A20" s="968"/>
      <c r="B20" s="966"/>
      <c r="C20" s="967"/>
      <c r="D20" s="129"/>
      <c r="E20" s="93">
        <v>1000</v>
      </c>
      <c r="F20" s="9">
        <v>600</v>
      </c>
      <c r="G20" s="166">
        <v>150</v>
      </c>
      <c r="H20" s="32">
        <v>2</v>
      </c>
      <c r="I20" s="150">
        <f t="shared" si="2"/>
        <v>1.2</v>
      </c>
      <c r="J20" s="150">
        <f t="shared" si="3"/>
        <v>0.18</v>
      </c>
      <c r="K20" s="97">
        <f>L20*J20/I20</f>
        <v>685.32</v>
      </c>
      <c r="L20" s="151">
        <f t="shared" si="1"/>
        <v>4568.8</v>
      </c>
      <c r="M20" s="151">
        <v>4568.8</v>
      </c>
      <c r="N20" s="18"/>
      <c r="O20" s="18"/>
    </row>
    <row r="21" spans="1:16" ht="14.1" customHeight="1">
      <c r="A21" s="968"/>
      <c r="B21" s="966"/>
      <c r="C21" s="967"/>
      <c r="D21" s="129"/>
      <c r="E21" s="93">
        <v>1000</v>
      </c>
      <c r="F21" s="9">
        <v>600</v>
      </c>
      <c r="G21" s="166">
        <v>160</v>
      </c>
      <c r="H21" s="32">
        <v>2</v>
      </c>
      <c r="I21" s="150">
        <f t="shared" si="2"/>
        <v>1.2</v>
      </c>
      <c r="J21" s="150">
        <f t="shared" si="3"/>
        <v>0.192</v>
      </c>
      <c r="K21" s="97">
        <f t="shared" si="0"/>
        <v>731.00800000000004</v>
      </c>
      <c r="L21" s="151">
        <f t="shared" si="1"/>
        <v>4568.8</v>
      </c>
      <c r="M21" s="151">
        <v>4568.8</v>
      </c>
      <c r="N21" s="18"/>
      <c r="O21" s="18"/>
    </row>
    <row r="22" spans="1:16" ht="14.1" customHeight="1">
      <c r="A22" s="968"/>
      <c r="B22" s="966"/>
      <c r="C22" s="967"/>
      <c r="D22" s="129"/>
      <c r="E22" s="93">
        <v>1000</v>
      </c>
      <c r="F22" s="9">
        <v>600</v>
      </c>
      <c r="G22" s="166">
        <v>170</v>
      </c>
      <c r="H22" s="32">
        <v>2</v>
      </c>
      <c r="I22" s="150">
        <f t="shared" si="2"/>
        <v>1.2</v>
      </c>
      <c r="J22" s="150">
        <f t="shared" si="3"/>
        <v>0.20399999999999999</v>
      </c>
      <c r="K22" s="97">
        <f>L22*J22/I22</f>
        <v>776.69600000000003</v>
      </c>
      <c r="L22" s="151">
        <f t="shared" si="1"/>
        <v>4568.8</v>
      </c>
      <c r="M22" s="151">
        <v>4568.8</v>
      </c>
      <c r="N22" s="18"/>
      <c r="O22" s="18"/>
    </row>
    <row r="23" spans="1:16" ht="14.1" customHeight="1">
      <c r="A23" s="969"/>
      <c r="B23" s="970"/>
      <c r="C23" s="971"/>
      <c r="D23" s="130"/>
      <c r="E23" s="152">
        <v>1000</v>
      </c>
      <c r="F23" s="40">
        <v>600</v>
      </c>
      <c r="G23" s="191">
        <v>180</v>
      </c>
      <c r="H23" s="41">
        <v>2</v>
      </c>
      <c r="I23" s="154">
        <f t="shared" si="2"/>
        <v>1.2</v>
      </c>
      <c r="J23" s="154">
        <f t="shared" si="3"/>
        <v>0.216</v>
      </c>
      <c r="K23" s="192">
        <f t="shared" si="0"/>
        <v>822.38400000000001</v>
      </c>
      <c r="L23" s="155">
        <f t="shared" si="1"/>
        <v>4568.8</v>
      </c>
      <c r="M23" s="155">
        <v>4568.8</v>
      </c>
      <c r="N23" s="18"/>
    </row>
    <row r="24" spans="1:16" s="116" customFormat="1" ht="15.95" customHeight="1">
      <c r="A24" s="975" t="s">
        <v>22</v>
      </c>
      <c r="B24" s="901"/>
      <c r="C24" s="901"/>
      <c r="D24" s="901"/>
      <c r="E24" s="901"/>
      <c r="F24" s="901"/>
      <c r="G24" s="901"/>
      <c r="H24" s="901"/>
      <c r="I24" s="901"/>
      <c r="J24" s="901"/>
      <c r="K24" s="901"/>
      <c r="L24" s="902"/>
      <c r="M24" s="6"/>
      <c r="N24" s="18"/>
      <c r="O24" s="19"/>
      <c r="P24" s="115"/>
    </row>
    <row r="25" spans="1:16" ht="14.1" customHeight="1">
      <c r="A25" s="888" t="s">
        <v>44</v>
      </c>
      <c r="B25" s="1017"/>
      <c r="C25" s="1018"/>
      <c r="D25" s="1022" t="s">
        <v>42</v>
      </c>
      <c r="E25" s="1006"/>
      <c r="F25" s="1026"/>
      <c r="G25" s="1024"/>
      <c r="H25" s="438"/>
      <c r="I25" s="436"/>
      <c r="J25" s="436"/>
      <c r="K25" s="434"/>
      <c r="L25" s="1013">
        <f t="shared" si="1"/>
        <v>7583.1</v>
      </c>
      <c r="M25" s="1013">
        <v>7583.1</v>
      </c>
      <c r="N25" s="1028"/>
    </row>
    <row r="26" spans="1:16" ht="14.1" customHeight="1">
      <c r="A26" s="1019"/>
      <c r="B26" s="1020"/>
      <c r="C26" s="1021"/>
      <c r="D26" s="1023"/>
      <c r="E26" s="1007"/>
      <c r="F26" s="1027"/>
      <c r="G26" s="1025"/>
      <c r="H26" s="439"/>
      <c r="I26" s="437"/>
      <c r="J26" s="437"/>
      <c r="K26" s="435"/>
      <c r="L26" s="1014">
        <f t="shared" si="1"/>
        <v>0</v>
      </c>
      <c r="M26" s="1014"/>
      <c r="N26" s="1028"/>
    </row>
    <row r="27" spans="1:16" ht="14.1" customHeight="1">
      <c r="A27" s="888" t="s">
        <v>45</v>
      </c>
      <c r="B27" s="1017"/>
      <c r="C27" s="1018"/>
      <c r="D27" s="1022" t="s">
        <v>43</v>
      </c>
      <c r="E27" s="440"/>
      <c r="F27" s="441"/>
      <c r="G27" s="442"/>
      <c r="H27" s="438"/>
      <c r="I27" s="436"/>
      <c r="J27" s="436"/>
      <c r="K27" s="434"/>
      <c r="L27" s="1013">
        <f>M27*(100%-$L$6)</f>
        <v>5416.8</v>
      </c>
      <c r="M27" s="1013">
        <v>5416.8</v>
      </c>
      <c r="N27" s="1028"/>
    </row>
    <row r="28" spans="1:16" ht="14.1" customHeight="1">
      <c r="A28" s="1019"/>
      <c r="B28" s="1020"/>
      <c r="C28" s="1021"/>
      <c r="D28" s="1023"/>
      <c r="E28" s="443"/>
      <c r="F28" s="444"/>
      <c r="G28" s="445"/>
      <c r="H28" s="439"/>
      <c r="I28" s="437"/>
      <c r="J28" s="437"/>
      <c r="K28" s="435"/>
      <c r="L28" s="1014"/>
      <c r="M28" s="1014"/>
      <c r="N28" s="1028"/>
    </row>
    <row r="29" spans="1:16" ht="15.95" customHeight="1">
      <c r="N29" s="18"/>
    </row>
    <row r="30" spans="1:16" ht="15.95" customHeight="1">
      <c r="A30" s="126" t="s">
        <v>18</v>
      </c>
      <c r="B30" s="126"/>
      <c r="C30" s="126"/>
      <c r="D30" s="126"/>
      <c r="E30" s="126"/>
      <c r="F30" s="126"/>
      <c r="G30" s="126"/>
      <c r="H30" s="126"/>
      <c r="I30" s="126"/>
      <c r="J30" s="126"/>
      <c r="K30" s="127" t="s">
        <v>19</v>
      </c>
      <c r="L30" s="127"/>
      <c r="N30" s="18"/>
    </row>
    <row r="31" spans="1:16" ht="15.95" customHeight="1">
      <c r="A31" s="885" t="s">
        <v>31</v>
      </c>
      <c r="B31" s="885"/>
      <c r="C31" s="885"/>
      <c r="D31" s="885"/>
      <c r="E31" s="885"/>
      <c r="F31" s="885"/>
      <c r="G31" s="885"/>
      <c r="H31" s="885"/>
      <c r="I31" s="885"/>
      <c r="J31" s="885"/>
      <c r="K31" s="16" t="str">
        <f>'GBI 1'!K111</f>
        <v>105064 Москва</v>
      </c>
      <c r="L31" s="16"/>
      <c r="N31" s="18"/>
    </row>
    <row r="32" spans="1:16" ht="15.95" customHeight="1">
      <c r="A32" s="886" t="s">
        <v>26</v>
      </c>
      <c r="B32" s="886"/>
      <c r="C32" s="886"/>
      <c r="D32" s="886"/>
      <c r="E32" s="886"/>
      <c r="F32" s="886"/>
      <c r="G32" s="886"/>
      <c r="H32" s="886"/>
      <c r="I32" s="886"/>
      <c r="J32" s="886"/>
      <c r="K32" s="900" t="str">
        <f>'GBI 1'!K112:L112</f>
        <v>ул. Земляной вал, д.9</v>
      </c>
      <c r="L32" s="900"/>
      <c r="N32" s="18"/>
    </row>
    <row r="33" spans="1:14" ht="15.95" customHeight="1">
      <c r="A33" s="959" t="s">
        <v>66</v>
      </c>
      <c r="B33" s="959"/>
      <c r="C33" s="959"/>
      <c r="D33" s="959"/>
      <c r="E33" s="959"/>
      <c r="F33" s="959"/>
      <c r="G33" s="959"/>
      <c r="H33" s="959"/>
      <c r="I33" s="959"/>
      <c r="J33" s="959"/>
      <c r="K33" s="128" t="str">
        <f>'GBI 1'!K113</f>
        <v>тел.    +7 (495) 995 77 55</v>
      </c>
      <c r="N33" s="18"/>
    </row>
    <row r="34" spans="1:14" ht="15.95" customHeight="1">
      <c r="A34" s="1004" t="s">
        <v>28</v>
      </c>
      <c r="B34" s="1004"/>
      <c r="C34" s="1004"/>
      <c r="D34" s="1004"/>
      <c r="E34" s="1004"/>
      <c r="F34" s="1004"/>
      <c r="G34" s="1004"/>
      <c r="H34" s="1004"/>
      <c r="I34" s="1004"/>
      <c r="J34" s="1004"/>
      <c r="K34" s="128" t="str">
        <f>'GBI 1'!K114</f>
        <v>факс   +7 (495) 995 77 75</v>
      </c>
      <c r="N34" s="18"/>
    </row>
    <row r="35" spans="1:14" ht="15.95" customHeight="1">
      <c r="A35" s="1004" t="s">
        <v>29</v>
      </c>
      <c r="B35" s="1004"/>
      <c r="C35" s="1004"/>
      <c r="D35" s="1004"/>
      <c r="E35" s="1004"/>
      <c r="F35" s="1004"/>
      <c r="G35" s="1004"/>
      <c r="H35" s="1004"/>
      <c r="I35" s="1004"/>
      <c r="J35" s="1004"/>
      <c r="K35" s="1004"/>
      <c r="L35" s="1004"/>
      <c r="N35" s="18"/>
    </row>
    <row r="36" spans="1:14" ht="15.95" customHeight="1">
      <c r="A36" s="959"/>
      <c r="B36" s="959"/>
      <c r="C36" s="959"/>
      <c r="D36" s="959"/>
      <c r="E36" s="959"/>
      <c r="F36" s="959"/>
      <c r="G36" s="959"/>
      <c r="H36" s="959"/>
      <c r="I36" s="959"/>
      <c r="J36" s="959"/>
      <c r="K36" s="55"/>
      <c r="L36" s="55"/>
      <c r="N36" s="18"/>
    </row>
    <row r="37" spans="1:14">
      <c r="N37" s="18"/>
    </row>
    <row r="38" spans="1:14">
      <c r="N38" s="18"/>
    </row>
    <row r="39" spans="1:14">
      <c r="N39" s="18"/>
    </row>
    <row r="40" spans="1:14">
      <c r="N40" s="18"/>
    </row>
    <row r="41" spans="1:14">
      <c r="N41" s="18"/>
    </row>
    <row r="42" spans="1:14">
      <c r="N42" s="18"/>
    </row>
    <row r="43" spans="1:14">
      <c r="N43" s="18"/>
    </row>
    <row r="44" spans="1:14">
      <c r="N44" s="18"/>
    </row>
    <row r="45" spans="1:14">
      <c r="N45" s="18"/>
    </row>
    <row r="46" spans="1:14">
      <c r="N46" s="18"/>
    </row>
    <row r="47" spans="1:14">
      <c r="N47" s="18"/>
    </row>
    <row r="48" spans="1:14">
      <c r="N48" s="18"/>
    </row>
    <row r="49" spans="14:14">
      <c r="N49" s="18"/>
    </row>
    <row r="50" spans="14:14">
      <c r="N50" s="18"/>
    </row>
    <row r="51" spans="14:14">
      <c r="N51" s="18"/>
    </row>
    <row r="52" spans="14:14">
      <c r="N52" s="18"/>
    </row>
    <row r="53" spans="14:14">
      <c r="N53" s="18"/>
    </row>
    <row r="54" spans="14:14">
      <c r="N54" s="18"/>
    </row>
    <row r="55" spans="14:14">
      <c r="N55" s="18"/>
    </row>
    <row r="56" spans="14:14">
      <c r="N56" s="18"/>
    </row>
    <row r="57" spans="14:14">
      <c r="N57" s="18"/>
    </row>
    <row r="58" spans="14:14">
      <c r="N58" s="18"/>
    </row>
    <row r="59" spans="14:14">
      <c r="N59" s="18"/>
    </row>
    <row r="60" spans="14:14">
      <c r="N60" s="18"/>
    </row>
    <row r="61" spans="14:14">
      <c r="N61" s="18"/>
    </row>
    <row r="62" spans="14:14">
      <c r="N62" s="18"/>
    </row>
    <row r="63" spans="14:14">
      <c r="N63" s="18"/>
    </row>
    <row r="64" spans="14:14">
      <c r="N64" s="18"/>
    </row>
    <row r="65" spans="14:14">
      <c r="N65" s="18"/>
    </row>
    <row r="66" spans="14:14">
      <c r="N66" s="18"/>
    </row>
    <row r="67" spans="14:14">
      <c r="N67" s="18"/>
    </row>
    <row r="68" spans="14:14">
      <c r="N68" s="18"/>
    </row>
    <row r="69" spans="14:14">
      <c r="N69" s="18"/>
    </row>
    <row r="70" spans="14:14">
      <c r="N70" s="18"/>
    </row>
    <row r="71" spans="14:14">
      <c r="N71" s="18"/>
    </row>
    <row r="72" spans="14:14">
      <c r="N72" s="18"/>
    </row>
    <row r="73" spans="14:14">
      <c r="N73" s="18"/>
    </row>
    <row r="74" spans="14:14">
      <c r="N74" s="18"/>
    </row>
    <row r="75" spans="14:14">
      <c r="N75" s="18"/>
    </row>
    <row r="76" spans="14:14">
      <c r="N76" s="18"/>
    </row>
    <row r="77" spans="14:14">
      <c r="N77" s="18"/>
    </row>
    <row r="78" spans="14:14">
      <c r="N78" s="18"/>
    </row>
    <row r="79" spans="14:14">
      <c r="N79" s="18"/>
    </row>
    <row r="80" spans="14:14">
      <c r="N80" s="18"/>
    </row>
    <row r="81" spans="14:14">
      <c r="N81" s="18"/>
    </row>
    <row r="82" spans="14:14">
      <c r="N82" s="18"/>
    </row>
    <row r="83" spans="14:14">
      <c r="N83" s="18"/>
    </row>
    <row r="84" spans="14:14">
      <c r="N84" s="18"/>
    </row>
    <row r="85" spans="14:14">
      <c r="N85" s="18"/>
    </row>
    <row r="86" spans="14:14">
      <c r="N86" s="18"/>
    </row>
    <row r="87" spans="14:14">
      <c r="N87" s="18"/>
    </row>
    <row r="88" spans="14:14">
      <c r="N88" s="18"/>
    </row>
    <row r="89" spans="14:14">
      <c r="N89" s="18"/>
    </row>
    <row r="90" spans="14:14">
      <c r="N90" s="18"/>
    </row>
    <row r="91" spans="14:14">
      <c r="N91" s="18"/>
    </row>
    <row r="92" spans="14:14">
      <c r="N92" s="18"/>
    </row>
    <row r="93" spans="14:14">
      <c r="N93" s="18"/>
    </row>
    <row r="94" spans="14:14">
      <c r="N94" s="18"/>
    </row>
    <row r="95" spans="14:14">
      <c r="N95" s="18"/>
    </row>
    <row r="96" spans="14:14">
      <c r="N96" s="18"/>
    </row>
    <row r="97" spans="14:14">
      <c r="N97" s="18"/>
    </row>
    <row r="98" spans="14:14">
      <c r="N98" s="18"/>
    </row>
    <row r="99" spans="14:14">
      <c r="N99" s="18"/>
    </row>
    <row r="100" spans="14:14">
      <c r="N100" s="18"/>
    </row>
    <row r="101" spans="14:14">
      <c r="N101" s="18"/>
    </row>
    <row r="102" spans="14:14">
      <c r="N102" s="18"/>
    </row>
    <row r="103" spans="14:14">
      <c r="N103" s="18"/>
    </row>
    <row r="104" spans="14:14">
      <c r="N104" s="18"/>
    </row>
    <row r="105" spans="14:14">
      <c r="N105" s="18"/>
    </row>
    <row r="106" spans="14:14">
      <c r="N106" s="18"/>
    </row>
    <row r="107" spans="14:14">
      <c r="N107" s="18"/>
    </row>
    <row r="108" spans="14:14">
      <c r="N108" s="18"/>
    </row>
    <row r="109" spans="14:14">
      <c r="N109" s="18"/>
    </row>
    <row r="110" spans="14:14">
      <c r="N110" s="18"/>
    </row>
    <row r="111" spans="14:14">
      <c r="N111" s="18"/>
    </row>
    <row r="112" spans="14:14">
      <c r="N112" s="18"/>
    </row>
    <row r="113" spans="14:14">
      <c r="N113" s="18"/>
    </row>
    <row r="114" spans="14:14">
      <c r="N114" s="18"/>
    </row>
    <row r="115" spans="14:14">
      <c r="N115" s="18"/>
    </row>
    <row r="116" spans="14:14">
      <c r="N116" s="18"/>
    </row>
    <row r="117" spans="14:14">
      <c r="N117" s="18"/>
    </row>
    <row r="118" spans="14:14">
      <c r="N118" s="18"/>
    </row>
    <row r="119" spans="14:14">
      <c r="N119" s="18"/>
    </row>
    <row r="120" spans="14:14">
      <c r="N120" s="18"/>
    </row>
    <row r="121" spans="14:14">
      <c r="N121" s="18"/>
    </row>
    <row r="122" spans="14:14">
      <c r="N122" s="18"/>
    </row>
    <row r="123" spans="14:14">
      <c r="N123" s="18"/>
    </row>
    <row r="124" spans="14:14">
      <c r="N124" s="18"/>
    </row>
    <row r="125" spans="14:14">
      <c r="N125" s="159"/>
    </row>
    <row r="126" spans="14:14">
      <c r="N126" s="159"/>
    </row>
    <row r="127" spans="14:14">
      <c r="N127" s="18"/>
    </row>
    <row r="128" spans="14:14">
      <c r="N128" s="18"/>
    </row>
    <row r="129" spans="14:14">
      <c r="N129" s="18"/>
    </row>
    <row r="130" spans="14:14">
      <c r="N130" s="18"/>
    </row>
    <row r="131" spans="14:14">
      <c r="N131" s="18"/>
    </row>
    <row r="132" spans="14:14">
      <c r="N132" s="18"/>
    </row>
    <row r="133" spans="14:14">
      <c r="N133" s="18"/>
    </row>
    <row r="134" spans="14:14">
      <c r="N134" s="18"/>
    </row>
    <row r="135" spans="14:14">
      <c r="N135" s="18"/>
    </row>
    <row r="136" spans="14:14">
      <c r="N136" s="18"/>
    </row>
    <row r="137" spans="14:14">
      <c r="N137" s="18"/>
    </row>
    <row r="138" spans="14:14">
      <c r="N138" s="18"/>
    </row>
    <row r="139" spans="14:14">
      <c r="N139" s="18"/>
    </row>
    <row r="140" spans="14:14">
      <c r="N140" s="18"/>
    </row>
    <row r="141" spans="14:14">
      <c r="N141" s="18"/>
    </row>
    <row r="142" spans="14:14">
      <c r="N142" s="18"/>
    </row>
    <row r="143" spans="14:14">
      <c r="N143" s="18"/>
    </row>
  </sheetData>
  <customSheetViews>
    <customSheetView guid="{3066E766-2DBB-45F3-A2D6-9FEF3BE8F3F5}" scale="95" showPageBreaks="1" showGridLines="0" zeroValues="0" fitToPage="1" printArea="1" view="pageBreakPreview" showRuler="0">
      <pane ySplit="6" topLeftCell="A7" activePane="bottomLeft" state="frozen"/>
      <selection pane="bottomLeft" activeCell="A4" sqref="A4:L4"/>
      <pageMargins left="0.78740157480314965" right="0.78740157480314965" top="0.98425196850393704" bottom="0.98425196850393704" header="0.51181102362204722" footer="0.51181102362204722"/>
      <printOptions horizontalCentered="1"/>
      <pageSetup paperSize="9" scale="65" orientation="portrait" r:id="rId1"/>
      <headerFooter alignWithMargins="0"/>
    </customSheetView>
  </customSheetViews>
  <mergeCells count="35">
    <mergeCell ref="M25:M26"/>
    <mergeCell ref="G25:G26"/>
    <mergeCell ref="F25:F26"/>
    <mergeCell ref="N25:N26"/>
    <mergeCell ref="N27:N28"/>
    <mergeCell ref="M27:M28"/>
    <mergeCell ref="E7:G7"/>
    <mergeCell ref="H7:H8"/>
    <mergeCell ref="L27:L28"/>
    <mergeCell ref="A27:C28"/>
    <mergeCell ref="D27:D28"/>
    <mergeCell ref="D25:D26"/>
    <mergeCell ref="A25:C26"/>
    <mergeCell ref="A36:J36"/>
    <mergeCell ref="A1:L1"/>
    <mergeCell ref="A2:L2"/>
    <mergeCell ref="A3:L3"/>
    <mergeCell ref="A4:L4"/>
    <mergeCell ref="I7:I8"/>
    <mergeCell ref="J7:J8"/>
    <mergeCell ref="K7:L7"/>
    <mergeCell ref="E25:E26"/>
    <mergeCell ref="A10:C23"/>
    <mergeCell ref="A7:C8"/>
    <mergeCell ref="D7:D8"/>
    <mergeCell ref="A9:L9"/>
    <mergeCell ref="D10:D11"/>
    <mergeCell ref="A24:L24"/>
    <mergeCell ref="L25:L26"/>
    <mergeCell ref="A35:L35"/>
    <mergeCell ref="A33:J33"/>
    <mergeCell ref="A34:J34"/>
    <mergeCell ref="A31:J31"/>
    <mergeCell ref="A32:J32"/>
    <mergeCell ref="K32:L32"/>
  </mergeCells>
  <phoneticPr fontId="0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61" orientation="portrait" r:id="rId2"/>
  <headerFooter alignWithMargins="0"/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43"/>
  <sheetViews>
    <sheetView showGridLines="0" view="pageBreakPreview" zoomScale="80" zoomScaleNormal="75" zoomScaleSheetLayoutView="80" workbookViewId="0">
      <pane ySplit="8" topLeftCell="A9" activePane="bottomLeft" state="frozen"/>
      <selection activeCell="P18" sqref="P18"/>
      <selection pane="bottomLeft" activeCell="N10" sqref="N10:O17"/>
    </sheetView>
  </sheetViews>
  <sheetFormatPr defaultRowHeight="12.75"/>
  <cols>
    <col min="1" max="1" width="9.7109375" style="125" customWidth="1"/>
    <col min="2" max="3" width="9.7109375" style="19" customWidth="1"/>
    <col min="4" max="4" width="39.7109375" style="19" customWidth="1"/>
    <col min="5" max="7" width="8.7109375" style="19" customWidth="1"/>
    <col min="8" max="10" width="10.7109375" style="19" customWidth="1"/>
    <col min="11" max="12" width="10.7109375" style="55" customWidth="1"/>
    <col min="13" max="13" width="10.7109375" style="55" hidden="1" customWidth="1"/>
    <col min="14" max="14" width="9.140625" style="143"/>
    <col min="15" max="16384" width="9.140625" style="19"/>
  </cols>
  <sheetData>
    <row r="1" spans="1:17" ht="15" customHeight="1">
      <c r="A1" s="960" t="s">
        <v>103</v>
      </c>
      <c r="B1" s="923"/>
      <c r="C1" s="923"/>
      <c r="D1" s="923"/>
      <c r="E1" s="923"/>
      <c r="F1" s="923"/>
      <c r="G1" s="923"/>
      <c r="H1" s="923"/>
      <c r="I1" s="923"/>
      <c r="J1" s="923"/>
      <c r="K1" s="923"/>
      <c r="L1" s="923"/>
      <c r="M1" s="245"/>
      <c r="N1" s="845"/>
      <c r="O1" s="116"/>
    </row>
    <row r="2" spans="1:17" ht="15" customHeight="1">
      <c r="A2" s="960" t="s">
        <v>0</v>
      </c>
      <c r="B2" s="923"/>
      <c r="C2" s="923"/>
      <c r="D2" s="923"/>
      <c r="E2" s="923"/>
      <c r="F2" s="923"/>
      <c r="G2" s="923"/>
      <c r="H2" s="923"/>
      <c r="I2" s="923"/>
      <c r="J2" s="923"/>
      <c r="K2" s="923"/>
      <c r="L2" s="923"/>
      <c r="M2" s="245"/>
      <c r="N2" s="2"/>
    </row>
    <row r="3" spans="1:17" ht="15" customHeight="1">
      <c r="A3" s="961" t="str">
        <f>'GBI 1'!A3:L3</f>
        <v>Общестроительная изоляция</v>
      </c>
      <c r="B3" s="925"/>
      <c r="C3" s="925"/>
      <c r="D3" s="925"/>
      <c r="E3" s="925"/>
      <c r="F3" s="925"/>
      <c r="G3" s="925"/>
      <c r="H3" s="925"/>
      <c r="I3" s="925"/>
      <c r="J3" s="925"/>
      <c r="K3" s="925"/>
      <c r="L3" s="925"/>
      <c r="M3" s="246"/>
      <c r="N3" s="2"/>
    </row>
    <row r="4" spans="1:17" ht="15" customHeight="1">
      <c r="A4" s="926" t="str">
        <f>'GBI 1'!A4:L4</f>
        <v xml:space="preserve"> от 3 августа 2015</v>
      </c>
      <c r="B4" s="923"/>
      <c r="C4" s="923"/>
      <c r="D4" s="923"/>
      <c r="E4" s="923"/>
      <c r="F4" s="923"/>
      <c r="G4" s="923"/>
      <c r="H4" s="923"/>
      <c r="I4" s="923"/>
      <c r="J4" s="923"/>
      <c r="K4" s="923"/>
      <c r="L4" s="923"/>
      <c r="M4" s="245"/>
      <c r="N4" s="2"/>
    </row>
    <row r="5" spans="1:17" ht="15" customHeight="1">
      <c r="A5" s="247"/>
      <c r="B5" s="245"/>
      <c r="C5" s="245"/>
      <c r="D5" s="245"/>
      <c r="E5" s="245"/>
      <c r="F5" s="245"/>
      <c r="G5" s="245"/>
      <c r="H5" s="245"/>
      <c r="I5" s="245"/>
      <c r="J5" s="245"/>
      <c r="K5" s="245"/>
      <c r="L5" s="245"/>
      <c r="M5" s="245"/>
      <c r="N5" s="2"/>
    </row>
    <row r="6" spans="1:17" s="2" customFormat="1" ht="15" customHeight="1">
      <c r="A6" s="39"/>
      <c r="B6" s="22"/>
      <c r="C6" s="22"/>
      <c r="D6" s="22"/>
      <c r="E6" s="22"/>
      <c r="F6" s="22"/>
      <c r="G6" s="22"/>
      <c r="H6" s="22"/>
      <c r="I6" s="22"/>
      <c r="J6" s="22"/>
      <c r="K6" s="178" t="s">
        <v>81</v>
      </c>
      <c r="L6" s="179">
        <v>0</v>
      </c>
      <c r="M6" s="185"/>
    </row>
    <row r="7" spans="1:17" s="116" customFormat="1" ht="14.25" customHeight="1">
      <c r="A7" s="974" t="s">
        <v>2</v>
      </c>
      <c r="B7" s="904"/>
      <c r="C7" s="905"/>
      <c r="D7" s="976"/>
      <c r="E7" s="897" t="s">
        <v>4</v>
      </c>
      <c r="F7" s="898"/>
      <c r="G7" s="899"/>
      <c r="H7" s="972" t="s">
        <v>5</v>
      </c>
      <c r="I7" s="972" t="s">
        <v>6</v>
      </c>
      <c r="J7" s="972" t="s">
        <v>7</v>
      </c>
      <c r="K7" s="962" t="s">
        <v>55</v>
      </c>
      <c r="L7" s="963"/>
      <c r="M7" s="180"/>
      <c r="N7" s="115"/>
    </row>
    <row r="8" spans="1:17" s="116" customFormat="1" ht="16.5" customHeight="1">
      <c r="A8" s="975"/>
      <c r="B8" s="901"/>
      <c r="C8" s="902"/>
      <c r="D8" s="977"/>
      <c r="E8" s="117" t="s">
        <v>8</v>
      </c>
      <c r="F8" s="118" t="s">
        <v>9</v>
      </c>
      <c r="G8" s="119" t="s">
        <v>10</v>
      </c>
      <c r="H8" s="973"/>
      <c r="I8" s="973"/>
      <c r="J8" s="973"/>
      <c r="K8" s="120" t="s">
        <v>11</v>
      </c>
      <c r="L8" s="121" t="s">
        <v>12</v>
      </c>
      <c r="M8" s="121" t="s">
        <v>82</v>
      </c>
      <c r="N8" s="115"/>
    </row>
    <row r="9" spans="1:17" s="116" customFormat="1" ht="15.95" customHeight="1">
      <c r="A9" s="897" t="s">
        <v>54</v>
      </c>
      <c r="B9" s="898"/>
      <c r="C9" s="898"/>
      <c r="D9" s="898"/>
      <c r="E9" s="904"/>
      <c r="F9" s="904"/>
      <c r="G9" s="904"/>
      <c r="H9" s="904"/>
      <c r="I9" s="904"/>
      <c r="J9" s="904"/>
      <c r="K9" s="904"/>
      <c r="L9" s="905"/>
      <c r="M9" s="249"/>
      <c r="N9" s="115"/>
    </row>
    <row r="10" spans="1:17" ht="14.1" customHeight="1">
      <c r="A10" s="944" t="s">
        <v>318</v>
      </c>
      <c r="B10" s="964"/>
      <c r="C10" s="965"/>
      <c r="D10" s="920" t="s">
        <v>321</v>
      </c>
      <c r="E10" s="56">
        <v>1000</v>
      </c>
      <c r="F10" s="57">
        <v>600</v>
      </c>
      <c r="G10" s="58">
        <v>80</v>
      </c>
      <c r="H10" s="100">
        <v>7</v>
      </c>
      <c r="I10" s="60">
        <f t="shared" ref="I10:I56" si="0">E10*F10*H10/1000000</f>
        <v>4.2</v>
      </c>
      <c r="J10" s="60">
        <f t="shared" ref="J10:J56" si="1">E10*F10*G10*H10/1000000000</f>
        <v>0.33600000000000002</v>
      </c>
      <c r="K10" s="53">
        <f t="shared" ref="K10:K27" si="2">L10*J10/I10</f>
        <v>364.76800000000003</v>
      </c>
      <c r="L10" s="53">
        <f>M10*(100%-$L$6)</f>
        <v>4559.6000000000004</v>
      </c>
      <c r="M10" s="53">
        <v>4559.6000000000004</v>
      </c>
      <c r="N10" s="18"/>
      <c r="O10"/>
      <c r="Q10" s="55"/>
    </row>
    <row r="11" spans="1:17" ht="14.1" customHeight="1">
      <c r="A11" s="947"/>
      <c r="B11" s="966"/>
      <c r="C11" s="967"/>
      <c r="D11" s="887"/>
      <c r="E11" s="54">
        <v>1000</v>
      </c>
      <c r="F11" s="13">
        <v>600</v>
      </c>
      <c r="G11" s="14">
        <v>90</v>
      </c>
      <c r="H11" s="101">
        <v>6</v>
      </c>
      <c r="I11" s="61">
        <f t="shared" si="0"/>
        <v>3.6</v>
      </c>
      <c r="J11" s="61">
        <f t="shared" si="1"/>
        <v>0.32400000000000001</v>
      </c>
      <c r="K11" s="11">
        <f t="shared" si="2"/>
        <v>380.86200000000002</v>
      </c>
      <c r="L11" s="11">
        <f t="shared" ref="L11:L74" si="3">M11*(100%-$L$6)</f>
        <v>4231.8</v>
      </c>
      <c r="M11" s="11">
        <v>4231.8</v>
      </c>
      <c r="N11" s="18"/>
      <c r="O11" s="18"/>
      <c r="Q11" s="55"/>
    </row>
    <row r="12" spans="1:17" ht="14.1" customHeight="1">
      <c r="A12" s="947"/>
      <c r="B12" s="966"/>
      <c r="C12" s="967"/>
      <c r="D12" s="887"/>
      <c r="E12" s="54">
        <v>1000</v>
      </c>
      <c r="F12" s="13">
        <v>600</v>
      </c>
      <c r="G12" s="14">
        <v>100</v>
      </c>
      <c r="H12" s="101">
        <v>6</v>
      </c>
      <c r="I12" s="61">
        <f t="shared" si="0"/>
        <v>3.6</v>
      </c>
      <c r="J12" s="61">
        <f t="shared" si="1"/>
        <v>0.36</v>
      </c>
      <c r="K12" s="11">
        <f t="shared" si="2"/>
        <v>391.01</v>
      </c>
      <c r="L12" s="11">
        <f t="shared" si="3"/>
        <v>3910.1</v>
      </c>
      <c r="M12" s="11">
        <v>3910.1</v>
      </c>
      <c r="N12" s="18"/>
      <c r="O12"/>
      <c r="Q12" s="55"/>
    </row>
    <row r="13" spans="1:17" ht="14.1" customHeight="1">
      <c r="A13" s="968"/>
      <c r="B13" s="966"/>
      <c r="C13" s="967"/>
      <c r="D13" s="887"/>
      <c r="E13" s="54">
        <v>1000</v>
      </c>
      <c r="F13" s="13">
        <v>600</v>
      </c>
      <c r="G13" s="102">
        <v>110</v>
      </c>
      <c r="H13" s="101">
        <v>5</v>
      </c>
      <c r="I13" s="61">
        <f t="shared" si="0"/>
        <v>3</v>
      </c>
      <c r="J13" s="61">
        <f t="shared" si="1"/>
        <v>0.33</v>
      </c>
      <c r="K13" s="11">
        <f t="shared" si="2"/>
        <v>414.99700000000001</v>
      </c>
      <c r="L13" s="11">
        <f t="shared" si="3"/>
        <v>3772.7</v>
      </c>
      <c r="M13" s="11">
        <v>3772.7</v>
      </c>
      <c r="N13" s="18"/>
      <c r="O13" s="18"/>
      <c r="Q13" s="55"/>
    </row>
    <row r="14" spans="1:17" ht="14.1" customHeight="1">
      <c r="A14" s="968"/>
      <c r="B14" s="966"/>
      <c r="C14" s="967"/>
      <c r="D14" s="887"/>
      <c r="E14" s="54">
        <v>1000</v>
      </c>
      <c r="F14" s="13">
        <v>600</v>
      </c>
      <c r="G14" s="102">
        <v>120</v>
      </c>
      <c r="H14" s="101">
        <v>5</v>
      </c>
      <c r="I14" s="61">
        <f t="shared" si="0"/>
        <v>3</v>
      </c>
      <c r="J14" s="61">
        <f t="shared" si="1"/>
        <v>0.36</v>
      </c>
      <c r="K14" s="11">
        <f t="shared" si="2"/>
        <v>438.43199999999996</v>
      </c>
      <c r="L14" s="11">
        <f t="shared" si="3"/>
        <v>3653.6</v>
      </c>
      <c r="M14" s="11">
        <v>3653.6</v>
      </c>
      <c r="N14" s="18"/>
      <c r="O14" s="18"/>
      <c r="Q14" s="55"/>
    </row>
    <row r="15" spans="1:17" ht="14.1" customHeight="1">
      <c r="A15" s="968"/>
      <c r="B15" s="966"/>
      <c r="C15" s="967"/>
      <c r="D15" s="887"/>
      <c r="E15" s="54">
        <v>1000</v>
      </c>
      <c r="F15" s="13">
        <v>600</v>
      </c>
      <c r="G15" s="102">
        <v>130</v>
      </c>
      <c r="H15" s="101">
        <v>4</v>
      </c>
      <c r="I15" s="61">
        <f t="shared" si="0"/>
        <v>2.4</v>
      </c>
      <c r="J15" s="61">
        <f t="shared" si="1"/>
        <v>0.312</v>
      </c>
      <c r="K15" s="11">
        <f t="shared" si="2"/>
        <v>462.52700000000004</v>
      </c>
      <c r="L15" s="11">
        <f t="shared" si="3"/>
        <v>3557.9</v>
      </c>
      <c r="M15" s="11">
        <v>3557.9</v>
      </c>
      <c r="N15" s="18"/>
      <c r="O15"/>
      <c r="Q15" s="55"/>
    </row>
    <row r="16" spans="1:17" ht="14.1" customHeight="1">
      <c r="A16" s="968"/>
      <c r="B16" s="966"/>
      <c r="C16" s="967"/>
      <c r="D16" s="887"/>
      <c r="E16" s="54">
        <v>1000</v>
      </c>
      <c r="F16" s="13">
        <v>600</v>
      </c>
      <c r="G16" s="102">
        <v>140</v>
      </c>
      <c r="H16" s="101">
        <v>4</v>
      </c>
      <c r="I16" s="61">
        <f t="shared" si="0"/>
        <v>2.4</v>
      </c>
      <c r="J16" s="61">
        <f t="shared" si="1"/>
        <v>0.33600000000000002</v>
      </c>
      <c r="K16" s="11">
        <f t="shared" si="2"/>
        <v>485.85600000000011</v>
      </c>
      <c r="L16" s="11">
        <f t="shared" si="3"/>
        <v>3470.4</v>
      </c>
      <c r="M16" s="11">
        <v>3470.4</v>
      </c>
      <c r="N16" s="18"/>
      <c r="O16" s="18"/>
      <c r="Q16" s="55"/>
    </row>
    <row r="17" spans="1:17" ht="14.1" customHeight="1">
      <c r="A17" s="968"/>
      <c r="B17" s="966"/>
      <c r="C17" s="967"/>
      <c r="D17" s="887"/>
      <c r="E17" s="54">
        <v>1000</v>
      </c>
      <c r="F17" s="13">
        <v>600</v>
      </c>
      <c r="G17" s="14">
        <v>150</v>
      </c>
      <c r="H17" s="101">
        <v>4</v>
      </c>
      <c r="I17" s="61">
        <f t="shared" si="0"/>
        <v>2.4</v>
      </c>
      <c r="J17" s="61">
        <f t="shared" si="1"/>
        <v>0.36</v>
      </c>
      <c r="K17" s="11">
        <f t="shared" si="2"/>
        <v>510.63</v>
      </c>
      <c r="L17" s="11">
        <f t="shared" si="3"/>
        <v>3404.2</v>
      </c>
      <c r="M17" s="11">
        <v>3404.2</v>
      </c>
      <c r="N17" s="18"/>
      <c r="O17" s="18"/>
      <c r="Q17" s="55"/>
    </row>
    <row r="18" spans="1:17" ht="14.1" customHeight="1">
      <c r="A18" s="968"/>
      <c r="B18" s="966"/>
      <c r="C18" s="967"/>
      <c r="E18" s="54">
        <v>1000</v>
      </c>
      <c r="F18" s="13">
        <v>600</v>
      </c>
      <c r="G18" s="14">
        <v>160</v>
      </c>
      <c r="H18" s="101">
        <v>3</v>
      </c>
      <c r="I18" s="61">
        <f t="shared" si="0"/>
        <v>1.8</v>
      </c>
      <c r="J18" s="61">
        <f t="shared" si="1"/>
        <v>0.28799999999999998</v>
      </c>
      <c r="K18" s="11">
        <f t="shared" si="2"/>
        <v>535.05599999999993</v>
      </c>
      <c r="L18" s="11">
        <f t="shared" si="3"/>
        <v>3344.1</v>
      </c>
      <c r="M18" s="11">
        <v>3344.1</v>
      </c>
      <c r="N18" s="18"/>
      <c r="O18" s="18"/>
      <c r="Q18" s="55"/>
    </row>
    <row r="19" spans="1:17" ht="14.1" customHeight="1">
      <c r="A19" s="968"/>
      <c r="B19" s="966"/>
      <c r="C19" s="967"/>
      <c r="D19" s="352" t="s">
        <v>57</v>
      </c>
      <c r="E19" s="54">
        <v>1000</v>
      </c>
      <c r="F19" s="13">
        <v>600</v>
      </c>
      <c r="G19" s="14">
        <v>170</v>
      </c>
      <c r="H19" s="101">
        <v>3</v>
      </c>
      <c r="I19" s="61">
        <f t="shared" si="0"/>
        <v>1.8</v>
      </c>
      <c r="J19" s="61">
        <f t="shared" si="1"/>
        <v>0.30599999999999999</v>
      </c>
      <c r="K19" s="11">
        <f t="shared" si="2"/>
        <v>560.20100000000002</v>
      </c>
      <c r="L19" s="11">
        <f t="shared" si="3"/>
        <v>3295.3</v>
      </c>
      <c r="M19" s="11">
        <v>3295.3</v>
      </c>
      <c r="N19" s="18"/>
      <c r="O19" s="18"/>
      <c r="Q19" s="55"/>
    </row>
    <row r="20" spans="1:17" ht="14.1" customHeight="1">
      <c r="A20" s="968"/>
      <c r="B20" s="966"/>
      <c r="C20" s="967"/>
      <c r="D20" s="352"/>
      <c r="E20" s="54">
        <v>1000</v>
      </c>
      <c r="F20" s="13">
        <v>600</v>
      </c>
      <c r="G20" s="102">
        <v>180</v>
      </c>
      <c r="H20" s="101">
        <v>3</v>
      </c>
      <c r="I20" s="61">
        <f t="shared" si="0"/>
        <v>1.8</v>
      </c>
      <c r="J20" s="61">
        <f t="shared" si="1"/>
        <v>0.32400000000000001</v>
      </c>
      <c r="K20" s="11">
        <f t="shared" si="2"/>
        <v>584.71199999999999</v>
      </c>
      <c r="L20" s="11">
        <f t="shared" si="3"/>
        <v>3248.4</v>
      </c>
      <c r="M20" s="11">
        <v>3248.4</v>
      </c>
      <c r="N20" s="18"/>
      <c r="O20" s="18"/>
      <c r="Q20" s="55"/>
    </row>
    <row r="21" spans="1:17" ht="14.1" customHeight="1">
      <c r="A21" s="968"/>
      <c r="B21" s="966"/>
      <c r="C21" s="967"/>
      <c r="D21" s="887" t="s">
        <v>70</v>
      </c>
      <c r="E21" s="54">
        <v>1000</v>
      </c>
      <c r="F21" s="13">
        <v>600</v>
      </c>
      <c r="G21" s="14">
        <v>190</v>
      </c>
      <c r="H21" s="101">
        <v>3</v>
      </c>
      <c r="I21" s="61">
        <f t="shared" si="0"/>
        <v>1.8</v>
      </c>
      <c r="J21" s="61">
        <f t="shared" si="1"/>
        <v>0.34200000000000003</v>
      </c>
      <c r="K21" s="11">
        <f t="shared" si="2"/>
        <v>610.24200000000008</v>
      </c>
      <c r="L21" s="11">
        <f t="shared" si="3"/>
        <v>3211.8</v>
      </c>
      <c r="M21" s="11">
        <v>3211.8</v>
      </c>
      <c r="N21" s="18"/>
      <c r="O21" s="18"/>
      <c r="Q21" s="55"/>
    </row>
    <row r="22" spans="1:17" ht="14.1" customHeight="1">
      <c r="A22" s="968"/>
      <c r="B22" s="966"/>
      <c r="C22" s="967"/>
      <c r="D22" s="887"/>
      <c r="E22" s="54">
        <v>1000</v>
      </c>
      <c r="F22" s="13">
        <v>600</v>
      </c>
      <c r="G22" s="14">
        <v>200</v>
      </c>
      <c r="H22" s="101">
        <v>3</v>
      </c>
      <c r="I22" s="61">
        <f t="shared" si="0"/>
        <v>1.8</v>
      </c>
      <c r="J22" s="61">
        <f t="shared" si="1"/>
        <v>0.36</v>
      </c>
      <c r="K22" s="11">
        <f t="shared" si="2"/>
        <v>634.62</v>
      </c>
      <c r="L22" s="11">
        <f t="shared" si="3"/>
        <v>3173.1</v>
      </c>
      <c r="M22" s="11">
        <v>3173.1</v>
      </c>
      <c r="N22" s="18"/>
      <c r="O22" s="18"/>
      <c r="Q22" s="55"/>
    </row>
    <row r="23" spans="1:17" ht="14.1" customHeight="1">
      <c r="A23" s="968"/>
      <c r="B23" s="966"/>
      <c r="C23" s="967"/>
      <c r="D23" s="887"/>
      <c r="E23" s="54">
        <v>1000</v>
      </c>
      <c r="F23" s="13">
        <v>600</v>
      </c>
      <c r="G23" s="14">
        <v>210</v>
      </c>
      <c r="H23" s="101">
        <v>3</v>
      </c>
      <c r="I23" s="61">
        <f t="shared" si="0"/>
        <v>1.8</v>
      </c>
      <c r="J23" s="61">
        <f t="shared" si="1"/>
        <v>0.378</v>
      </c>
      <c r="K23" s="11">
        <f t="shared" si="2"/>
        <v>664.86</v>
      </c>
      <c r="L23" s="11">
        <f t="shared" si="3"/>
        <v>3166</v>
      </c>
      <c r="M23" s="11">
        <v>3166</v>
      </c>
      <c r="N23" s="18"/>
      <c r="O23" s="18"/>
      <c r="Q23" s="55"/>
    </row>
    <row r="24" spans="1:17" ht="14.1" customHeight="1">
      <c r="A24" s="968"/>
      <c r="B24" s="966"/>
      <c r="C24" s="967"/>
      <c r="D24" s="351"/>
      <c r="E24" s="54">
        <v>1000</v>
      </c>
      <c r="F24" s="13">
        <v>600</v>
      </c>
      <c r="G24" s="14">
        <v>220</v>
      </c>
      <c r="H24" s="101">
        <v>2</v>
      </c>
      <c r="I24" s="61">
        <f t="shared" si="0"/>
        <v>1.2</v>
      </c>
      <c r="J24" s="61">
        <f t="shared" si="1"/>
        <v>0.26400000000000001</v>
      </c>
      <c r="K24" s="11">
        <f t="shared" si="2"/>
        <v>694.95800000000008</v>
      </c>
      <c r="L24" s="11">
        <f t="shared" si="3"/>
        <v>3158.9</v>
      </c>
      <c r="M24" s="11">
        <v>3158.9</v>
      </c>
      <c r="N24" s="18"/>
      <c r="O24" s="18"/>
      <c r="Q24" s="55"/>
    </row>
    <row r="25" spans="1:17" ht="14.1" customHeight="1">
      <c r="A25" s="968"/>
      <c r="B25" s="966"/>
      <c r="C25" s="967"/>
      <c r="D25" s="351"/>
      <c r="E25" s="54">
        <v>1000</v>
      </c>
      <c r="F25" s="13">
        <v>600</v>
      </c>
      <c r="G25" s="14">
        <v>230</v>
      </c>
      <c r="H25" s="101">
        <v>2</v>
      </c>
      <c r="I25" s="61">
        <f t="shared" si="0"/>
        <v>1.2</v>
      </c>
      <c r="J25" s="61">
        <f t="shared" si="1"/>
        <v>0.27600000000000002</v>
      </c>
      <c r="K25" s="11">
        <f t="shared" si="2"/>
        <v>725.14400000000012</v>
      </c>
      <c r="L25" s="11">
        <f t="shared" si="3"/>
        <v>3152.8</v>
      </c>
      <c r="M25" s="11">
        <v>3152.8</v>
      </c>
      <c r="N25" s="18"/>
      <c r="O25" s="18"/>
      <c r="Q25" s="55"/>
    </row>
    <row r="26" spans="1:17" ht="14.1" customHeight="1">
      <c r="A26" s="968"/>
      <c r="B26" s="966"/>
      <c r="C26" s="967"/>
      <c r="E26" s="54">
        <v>1000</v>
      </c>
      <c r="F26" s="13">
        <v>600</v>
      </c>
      <c r="G26" s="14">
        <v>240</v>
      </c>
      <c r="H26" s="101">
        <v>2</v>
      </c>
      <c r="I26" s="61">
        <f t="shared" si="0"/>
        <v>1.2</v>
      </c>
      <c r="J26" s="61">
        <f t="shared" si="1"/>
        <v>0.28799999999999998</v>
      </c>
      <c r="K26" s="11">
        <f t="shared" si="2"/>
        <v>755.18399999999997</v>
      </c>
      <c r="L26" s="11">
        <f t="shared" si="3"/>
        <v>3146.6</v>
      </c>
      <c r="M26" s="11">
        <v>3146.6</v>
      </c>
      <c r="N26" s="18"/>
      <c r="O26" s="18"/>
      <c r="Q26" s="55"/>
    </row>
    <row r="27" spans="1:17" ht="14.1" customHeight="1">
      <c r="A27" s="968"/>
      <c r="B27" s="966"/>
      <c r="C27" s="967"/>
      <c r="D27" s="25"/>
      <c r="E27" s="76">
        <v>1000</v>
      </c>
      <c r="F27" s="77">
        <v>600</v>
      </c>
      <c r="G27" s="122">
        <v>250</v>
      </c>
      <c r="H27" s="123">
        <v>2</v>
      </c>
      <c r="I27" s="80">
        <f t="shared" si="0"/>
        <v>1.2</v>
      </c>
      <c r="J27" s="80">
        <f t="shared" si="1"/>
        <v>0.3</v>
      </c>
      <c r="K27" s="104">
        <f t="shared" si="2"/>
        <v>785.4</v>
      </c>
      <c r="L27" s="104">
        <f t="shared" si="3"/>
        <v>3141.6</v>
      </c>
      <c r="M27" s="11">
        <v>3141.6</v>
      </c>
      <c r="N27" s="18"/>
      <c r="O27" s="18"/>
      <c r="Q27" s="55"/>
    </row>
    <row r="28" spans="1:17" ht="14.1" customHeight="1">
      <c r="A28" s="888" t="s">
        <v>319</v>
      </c>
      <c r="B28" s="889"/>
      <c r="C28" s="890"/>
      <c r="D28" s="920" t="s">
        <v>322</v>
      </c>
      <c r="E28" s="56">
        <v>1000</v>
      </c>
      <c r="F28" s="57">
        <v>600</v>
      </c>
      <c r="G28" s="88">
        <v>40</v>
      </c>
      <c r="H28" s="59">
        <v>8</v>
      </c>
      <c r="I28" s="60">
        <f>E28*F28*H28/1000000</f>
        <v>4.8</v>
      </c>
      <c r="J28" s="60">
        <f t="shared" si="1"/>
        <v>0.192</v>
      </c>
      <c r="K28" s="53">
        <f t="shared" ref="K28:K43" si="4">L28/1000*G28</f>
        <v>202.38</v>
      </c>
      <c r="L28" s="53">
        <f t="shared" si="3"/>
        <v>5059.5</v>
      </c>
      <c r="M28" s="89">
        <v>5059.5</v>
      </c>
      <c r="N28" s="18"/>
      <c r="O28" s="18"/>
      <c r="Q28" s="55"/>
    </row>
    <row r="29" spans="1:17" ht="14.1" customHeight="1">
      <c r="A29" s="891"/>
      <c r="B29" s="892"/>
      <c r="C29" s="893"/>
      <c r="D29" s="887"/>
      <c r="E29" s="62">
        <v>1000</v>
      </c>
      <c r="F29" s="63">
        <v>600</v>
      </c>
      <c r="G29" s="64">
        <v>50</v>
      </c>
      <c r="H29" s="65">
        <v>6</v>
      </c>
      <c r="I29" s="66">
        <f t="shared" si="0"/>
        <v>3.6</v>
      </c>
      <c r="J29" s="66">
        <f t="shared" si="1"/>
        <v>0.18</v>
      </c>
      <c r="K29" s="89">
        <f t="shared" si="4"/>
        <v>245.08500000000001</v>
      </c>
      <c r="L29" s="89">
        <f t="shared" si="3"/>
        <v>4901.7</v>
      </c>
      <c r="M29" s="89">
        <v>4901.7</v>
      </c>
      <c r="N29" s="18"/>
      <c r="O29" s="18"/>
      <c r="P29" s="431"/>
      <c r="Q29" s="55"/>
    </row>
    <row r="30" spans="1:17" ht="14.1" customHeight="1">
      <c r="A30" s="891"/>
      <c r="B30" s="892"/>
      <c r="C30" s="893"/>
      <c r="D30" s="887"/>
      <c r="E30" s="62">
        <v>1000</v>
      </c>
      <c r="F30" s="63">
        <v>600</v>
      </c>
      <c r="G30" s="64">
        <v>60</v>
      </c>
      <c r="H30" s="65">
        <v>6</v>
      </c>
      <c r="I30" s="66">
        <f t="shared" si="0"/>
        <v>3.6</v>
      </c>
      <c r="J30" s="66">
        <f t="shared" si="1"/>
        <v>0.216</v>
      </c>
      <c r="K30" s="103">
        <f t="shared" si="4"/>
        <v>287.80799999999999</v>
      </c>
      <c r="L30" s="89">
        <f t="shared" si="3"/>
        <v>4796.8</v>
      </c>
      <c r="M30" s="89">
        <v>4796.8</v>
      </c>
      <c r="N30" s="18"/>
      <c r="O30" s="18"/>
      <c r="Q30" s="55"/>
    </row>
    <row r="31" spans="1:17" ht="14.1" customHeight="1">
      <c r="A31" s="891"/>
      <c r="B31" s="892"/>
      <c r="C31" s="893"/>
      <c r="D31" s="887"/>
      <c r="E31" s="62">
        <v>1000</v>
      </c>
      <c r="F31" s="63">
        <v>600</v>
      </c>
      <c r="G31" s="64">
        <v>70</v>
      </c>
      <c r="H31" s="65">
        <v>4</v>
      </c>
      <c r="I31" s="66">
        <f t="shared" si="0"/>
        <v>2.4</v>
      </c>
      <c r="J31" s="66">
        <f t="shared" si="1"/>
        <v>0.16800000000000001</v>
      </c>
      <c r="K31" s="103">
        <f t="shared" si="4"/>
        <v>330.505</v>
      </c>
      <c r="L31" s="89">
        <f t="shared" si="3"/>
        <v>4721.5</v>
      </c>
      <c r="M31" s="89">
        <v>4721.5</v>
      </c>
      <c r="N31" s="18"/>
      <c r="O31" s="18"/>
      <c r="Q31" s="55"/>
    </row>
    <row r="32" spans="1:17" ht="14.1" customHeight="1">
      <c r="A32" s="891"/>
      <c r="B32" s="892"/>
      <c r="C32" s="893"/>
      <c r="D32" s="887"/>
      <c r="E32" s="62">
        <v>1000</v>
      </c>
      <c r="F32" s="63">
        <v>600</v>
      </c>
      <c r="G32" s="64">
        <v>80</v>
      </c>
      <c r="H32" s="65">
        <v>4</v>
      </c>
      <c r="I32" s="66">
        <f t="shared" si="0"/>
        <v>2.4</v>
      </c>
      <c r="J32" s="66">
        <f t="shared" si="1"/>
        <v>0.192</v>
      </c>
      <c r="K32" s="103">
        <f t="shared" si="4"/>
        <v>373.24</v>
      </c>
      <c r="L32" s="89">
        <f t="shared" si="3"/>
        <v>4665.5</v>
      </c>
      <c r="M32" s="89">
        <v>4665.5</v>
      </c>
      <c r="N32" s="18"/>
      <c r="O32" s="18"/>
      <c r="Q32" s="55"/>
    </row>
    <row r="33" spans="1:17" ht="14.1" customHeight="1">
      <c r="A33" s="891"/>
      <c r="B33" s="892"/>
      <c r="C33" s="893"/>
      <c r="D33" s="887"/>
      <c r="E33" s="62">
        <v>1000</v>
      </c>
      <c r="F33" s="63">
        <v>600</v>
      </c>
      <c r="G33" s="64">
        <v>90</v>
      </c>
      <c r="H33" s="65">
        <v>4</v>
      </c>
      <c r="I33" s="66">
        <f t="shared" si="0"/>
        <v>2.4</v>
      </c>
      <c r="J33" s="66">
        <f t="shared" si="1"/>
        <v>0.216</v>
      </c>
      <c r="K33" s="103">
        <f t="shared" si="4"/>
        <v>415.863</v>
      </c>
      <c r="L33" s="89">
        <f t="shared" si="3"/>
        <v>4620.7</v>
      </c>
      <c r="M33" s="89">
        <v>4620.7</v>
      </c>
      <c r="N33" s="18"/>
      <c r="O33" s="18"/>
      <c r="Q33" s="55"/>
    </row>
    <row r="34" spans="1:17" ht="14.1" customHeight="1">
      <c r="A34" s="891"/>
      <c r="B34" s="892"/>
      <c r="C34" s="893"/>
      <c r="E34" s="62">
        <v>1000</v>
      </c>
      <c r="F34" s="63">
        <v>600</v>
      </c>
      <c r="G34" s="64">
        <v>100</v>
      </c>
      <c r="H34" s="65">
        <v>3</v>
      </c>
      <c r="I34" s="66">
        <f t="shared" si="0"/>
        <v>1.8</v>
      </c>
      <c r="J34" s="66">
        <f t="shared" si="1"/>
        <v>0.18</v>
      </c>
      <c r="K34" s="67">
        <f t="shared" si="4"/>
        <v>458.61</v>
      </c>
      <c r="L34" s="11">
        <f t="shared" si="3"/>
        <v>4586.1000000000004</v>
      </c>
      <c r="M34" s="11">
        <v>4586.1000000000004</v>
      </c>
      <c r="N34" s="18"/>
      <c r="O34"/>
      <c r="Q34" s="55"/>
    </row>
    <row r="35" spans="1:17" ht="14.1" customHeight="1">
      <c r="A35" s="891"/>
      <c r="B35" s="892"/>
      <c r="C35" s="893"/>
      <c r="D35" s="887" t="s">
        <v>105</v>
      </c>
      <c r="E35" s="62">
        <v>1000</v>
      </c>
      <c r="F35" s="63">
        <v>600</v>
      </c>
      <c r="G35" s="64">
        <v>110</v>
      </c>
      <c r="H35" s="65">
        <v>3</v>
      </c>
      <c r="I35" s="66">
        <f t="shared" si="0"/>
        <v>1.8</v>
      </c>
      <c r="J35" s="66">
        <f t="shared" si="1"/>
        <v>0.19800000000000001</v>
      </c>
      <c r="K35" s="67">
        <f t="shared" si="4"/>
        <v>501.33600000000007</v>
      </c>
      <c r="L35" s="11">
        <f t="shared" si="3"/>
        <v>4557.6000000000004</v>
      </c>
      <c r="M35" s="11">
        <v>4557.6000000000004</v>
      </c>
      <c r="N35" s="18"/>
      <c r="O35" s="18"/>
      <c r="Q35" s="55"/>
    </row>
    <row r="36" spans="1:17" ht="14.1" customHeight="1">
      <c r="A36" s="891"/>
      <c r="B36" s="892"/>
      <c r="C36" s="893"/>
      <c r="D36" s="887"/>
      <c r="E36" s="62">
        <v>1000</v>
      </c>
      <c r="F36" s="63">
        <v>600</v>
      </c>
      <c r="G36" s="64">
        <v>120</v>
      </c>
      <c r="H36" s="65">
        <v>3</v>
      </c>
      <c r="I36" s="66">
        <f t="shared" si="0"/>
        <v>1.8</v>
      </c>
      <c r="J36" s="66">
        <f t="shared" si="1"/>
        <v>0.216</v>
      </c>
      <c r="K36" s="67">
        <f t="shared" si="4"/>
        <v>543.98400000000004</v>
      </c>
      <c r="L36" s="11">
        <f t="shared" si="3"/>
        <v>4533.2</v>
      </c>
      <c r="M36" s="11">
        <v>4533.2</v>
      </c>
      <c r="N36" s="18"/>
      <c r="O36" s="18"/>
      <c r="Q36" s="55"/>
    </row>
    <row r="37" spans="1:17" ht="14.1" customHeight="1">
      <c r="A37" s="891"/>
      <c r="B37" s="892"/>
      <c r="C37" s="893"/>
      <c r="D37" s="352"/>
      <c r="E37" s="62">
        <v>1000</v>
      </c>
      <c r="F37" s="63">
        <v>600</v>
      </c>
      <c r="G37" s="64">
        <v>130</v>
      </c>
      <c r="H37" s="65">
        <v>2</v>
      </c>
      <c r="I37" s="66">
        <f t="shared" si="0"/>
        <v>1.2</v>
      </c>
      <c r="J37" s="66">
        <f t="shared" si="1"/>
        <v>0.156</v>
      </c>
      <c r="K37" s="67">
        <f t="shared" si="4"/>
        <v>586.6640000000001</v>
      </c>
      <c r="L37" s="11">
        <f t="shared" si="3"/>
        <v>4512.8</v>
      </c>
      <c r="M37" s="11">
        <v>4512.8</v>
      </c>
      <c r="N37" s="18"/>
      <c r="O37" s="18"/>
      <c r="Q37" s="55"/>
    </row>
    <row r="38" spans="1:17" ht="14.1" customHeight="1">
      <c r="A38" s="891"/>
      <c r="B38" s="892"/>
      <c r="C38" s="893"/>
      <c r="D38" s="887" t="s">
        <v>65</v>
      </c>
      <c r="E38" s="62">
        <v>1000</v>
      </c>
      <c r="F38" s="63">
        <v>600</v>
      </c>
      <c r="G38" s="64">
        <v>140</v>
      </c>
      <c r="H38" s="65">
        <v>2</v>
      </c>
      <c r="I38" s="66">
        <f t="shared" si="0"/>
        <v>1.2</v>
      </c>
      <c r="J38" s="66">
        <f t="shared" si="1"/>
        <v>0.16800000000000001</v>
      </c>
      <c r="K38" s="67">
        <f t="shared" si="4"/>
        <v>629.37</v>
      </c>
      <c r="L38" s="11">
        <f t="shared" si="3"/>
        <v>4495.5</v>
      </c>
      <c r="M38" s="11">
        <v>4495.5</v>
      </c>
      <c r="N38" s="18"/>
      <c r="O38" s="18"/>
      <c r="Q38" s="55"/>
    </row>
    <row r="39" spans="1:17" ht="14.1" customHeight="1">
      <c r="A39" s="891"/>
      <c r="B39" s="892"/>
      <c r="C39" s="893"/>
      <c r="D39" s="887"/>
      <c r="E39" s="54">
        <v>1000</v>
      </c>
      <c r="F39" s="13">
        <v>600</v>
      </c>
      <c r="G39" s="64">
        <v>150</v>
      </c>
      <c r="H39" s="15">
        <v>2</v>
      </c>
      <c r="I39" s="61">
        <f t="shared" si="0"/>
        <v>1.2</v>
      </c>
      <c r="J39" s="61">
        <f t="shared" si="1"/>
        <v>0.18</v>
      </c>
      <c r="K39" s="11">
        <f t="shared" si="4"/>
        <v>672.18</v>
      </c>
      <c r="L39" s="11">
        <f t="shared" si="3"/>
        <v>4481.2</v>
      </c>
      <c r="M39" s="11">
        <v>4481.2</v>
      </c>
      <c r="N39" s="18"/>
      <c r="O39" s="18"/>
      <c r="Q39" s="55"/>
    </row>
    <row r="40" spans="1:17" ht="14.1" customHeight="1">
      <c r="A40" s="891"/>
      <c r="B40" s="892"/>
      <c r="C40" s="893"/>
      <c r="D40" s="887"/>
      <c r="E40" s="76">
        <v>1000</v>
      </c>
      <c r="F40" s="77">
        <v>600</v>
      </c>
      <c r="G40" s="64">
        <v>160</v>
      </c>
      <c r="H40" s="79">
        <v>2</v>
      </c>
      <c r="I40" s="80">
        <f t="shared" si="0"/>
        <v>1.2</v>
      </c>
      <c r="J40" s="80">
        <f t="shared" si="1"/>
        <v>0.192</v>
      </c>
      <c r="K40" s="104">
        <f t="shared" si="4"/>
        <v>714.88</v>
      </c>
      <c r="L40" s="104">
        <f>M40*(100%-$L$6)</f>
        <v>4468</v>
      </c>
      <c r="M40" s="104">
        <v>4468</v>
      </c>
      <c r="N40" s="18"/>
      <c r="O40" s="18"/>
      <c r="Q40" s="55"/>
    </row>
    <row r="41" spans="1:17" ht="14.1" customHeight="1">
      <c r="A41" s="891"/>
      <c r="B41" s="892"/>
      <c r="C41" s="893"/>
      <c r="D41" s="887"/>
      <c r="E41" s="76">
        <v>1000</v>
      </c>
      <c r="F41" s="77">
        <v>600</v>
      </c>
      <c r="G41" s="64">
        <v>170</v>
      </c>
      <c r="H41" s="79">
        <v>2</v>
      </c>
      <c r="I41" s="80">
        <f t="shared" si="0"/>
        <v>1.2</v>
      </c>
      <c r="J41" s="80">
        <f t="shared" si="1"/>
        <v>0.20399999999999999</v>
      </c>
      <c r="K41" s="104">
        <f t="shared" si="4"/>
        <v>757.48599999999999</v>
      </c>
      <c r="L41" s="104">
        <f t="shared" si="3"/>
        <v>4455.8</v>
      </c>
      <c r="M41" s="104">
        <v>4455.8</v>
      </c>
      <c r="N41" s="18"/>
      <c r="O41" s="18"/>
      <c r="Q41" s="55"/>
    </row>
    <row r="42" spans="1:17" ht="14.1" customHeight="1">
      <c r="A42" s="891"/>
      <c r="B42" s="892"/>
      <c r="C42" s="893"/>
      <c r="D42" s="351"/>
      <c r="E42" s="76">
        <v>1000</v>
      </c>
      <c r="F42" s="77">
        <v>600</v>
      </c>
      <c r="G42" s="64">
        <v>180</v>
      </c>
      <c r="H42" s="79">
        <v>2</v>
      </c>
      <c r="I42" s="80">
        <f t="shared" si="0"/>
        <v>1.2</v>
      </c>
      <c r="J42" s="80">
        <f t="shared" si="1"/>
        <v>0.216</v>
      </c>
      <c r="K42" s="104">
        <f t="shared" si="4"/>
        <v>800.20800000000008</v>
      </c>
      <c r="L42" s="104">
        <f t="shared" si="3"/>
        <v>4445.6000000000004</v>
      </c>
      <c r="M42" s="104">
        <v>4445.6000000000004</v>
      </c>
      <c r="N42" s="18"/>
      <c r="O42" s="18"/>
      <c r="Q42" s="55"/>
    </row>
    <row r="43" spans="1:17" ht="14.1" customHeight="1">
      <c r="A43" s="891"/>
      <c r="B43" s="892"/>
      <c r="C43" s="893"/>
      <c r="D43" s="352"/>
      <c r="E43" s="76">
        <v>1000</v>
      </c>
      <c r="F43" s="77">
        <v>600</v>
      </c>
      <c r="G43" s="64">
        <v>190</v>
      </c>
      <c r="H43" s="79">
        <v>2</v>
      </c>
      <c r="I43" s="80">
        <f t="shared" si="0"/>
        <v>1.2</v>
      </c>
      <c r="J43" s="80">
        <f t="shared" si="1"/>
        <v>0.22800000000000001</v>
      </c>
      <c r="K43" s="104">
        <f t="shared" si="4"/>
        <v>842.91599999999994</v>
      </c>
      <c r="L43" s="104">
        <f t="shared" si="3"/>
        <v>4436.3999999999996</v>
      </c>
      <c r="M43" s="104">
        <v>4436.3999999999996</v>
      </c>
      <c r="N43" s="18"/>
      <c r="O43" s="18"/>
      <c r="Q43" s="55"/>
    </row>
    <row r="44" spans="1:17" ht="14.1" customHeight="1">
      <c r="A44" s="894"/>
      <c r="B44" s="895"/>
      <c r="C44" s="896"/>
      <c r="D44" s="24"/>
      <c r="E44" s="82">
        <v>1000</v>
      </c>
      <c r="F44" s="83">
        <v>600</v>
      </c>
      <c r="G44" s="70">
        <v>200</v>
      </c>
      <c r="H44" s="85">
        <v>2</v>
      </c>
      <c r="I44" s="86">
        <f t="shared" si="0"/>
        <v>1.2</v>
      </c>
      <c r="J44" s="86">
        <f t="shared" si="1"/>
        <v>0.24</v>
      </c>
      <c r="K44" s="74">
        <f>L44/1000*G44</f>
        <v>885.66000000000008</v>
      </c>
      <c r="L44" s="74">
        <f t="shared" si="3"/>
        <v>4428.3</v>
      </c>
      <c r="M44" s="74">
        <v>4428.3</v>
      </c>
      <c r="N44" s="18"/>
      <c r="O44" s="18"/>
      <c r="Q44" s="55"/>
    </row>
    <row r="45" spans="1:17" ht="14.1" customHeight="1">
      <c r="A45" s="888" t="s">
        <v>315</v>
      </c>
      <c r="B45" s="889"/>
      <c r="C45" s="890"/>
      <c r="D45" s="920" t="s">
        <v>323</v>
      </c>
      <c r="E45" s="56">
        <v>1000</v>
      </c>
      <c r="F45" s="57">
        <v>600</v>
      </c>
      <c r="G45" s="88">
        <v>40</v>
      </c>
      <c r="H45" s="59">
        <v>8</v>
      </c>
      <c r="I45" s="60">
        <f t="shared" si="0"/>
        <v>4.8</v>
      </c>
      <c r="J45" s="60">
        <f t="shared" si="1"/>
        <v>0.192</v>
      </c>
      <c r="K45" s="53">
        <f t="shared" ref="K45:K78" si="5">L45*J45/I45</f>
        <v>182.83200000000002</v>
      </c>
      <c r="L45" s="53">
        <f t="shared" si="3"/>
        <v>4570.8</v>
      </c>
      <c r="M45" s="53">
        <v>4570.8</v>
      </c>
      <c r="N45" s="18"/>
      <c r="O45" s="18"/>
      <c r="Q45" s="55"/>
    </row>
    <row r="46" spans="1:17" ht="14.1" customHeight="1">
      <c r="A46" s="891"/>
      <c r="B46" s="892"/>
      <c r="C46" s="893"/>
      <c r="D46" s="887"/>
      <c r="E46" s="62">
        <v>1000</v>
      </c>
      <c r="F46" s="63">
        <v>600</v>
      </c>
      <c r="G46" s="64">
        <v>50</v>
      </c>
      <c r="H46" s="65">
        <v>6</v>
      </c>
      <c r="I46" s="66">
        <f t="shared" si="0"/>
        <v>3.6</v>
      </c>
      <c r="J46" s="66">
        <f t="shared" si="1"/>
        <v>0.18</v>
      </c>
      <c r="K46" s="89">
        <f t="shared" si="5"/>
        <v>220.64999999999998</v>
      </c>
      <c r="L46" s="89">
        <f t="shared" si="3"/>
        <v>4413</v>
      </c>
      <c r="M46" s="89">
        <v>4413</v>
      </c>
      <c r="N46" s="18"/>
      <c r="O46" s="18"/>
      <c r="Q46" s="55"/>
    </row>
    <row r="47" spans="1:17" ht="14.1" customHeight="1">
      <c r="A47" s="891"/>
      <c r="B47" s="892"/>
      <c r="C47" s="893"/>
      <c r="D47" s="887"/>
      <c r="E47" s="62">
        <v>1000</v>
      </c>
      <c r="F47" s="63">
        <v>600</v>
      </c>
      <c r="G47" s="64">
        <v>60</v>
      </c>
      <c r="H47" s="65">
        <v>6</v>
      </c>
      <c r="I47" s="66">
        <f t="shared" si="0"/>
        <v>3.6</v>
      </c>
      <c r="J47" s="66">
        <f t="shared" si="1"/>
        <v>0.216</v>
      </c>
      <c r="K47" s="89">
        <f t="shared" si="5"/>
        <v>258.49199999999996</v>
      </c>
      <c r="L47" s="89">
        <f t="shared" si="3"/>
        <v>4308.2</v>
      </c>
      <c r="M47" s="89">
        <v>4308.2</v>
      </c>
      <c r="N47" s="18"/>
      <c r="O47" s="18"/>
      <c r="Q47" s="55"/>
    </row>
    <row r="48" spans="1:17" ht="14.1" customHeight="1">
      <c r="A48" s="891"/>
      <c r="B48" s="892"/>
      <c r="C48" s="893"/>
      <c r="D48" s="887"/>
      <c r="E48" s="62">
        <v>1000</v>
      </c>
      <c r="F48" s="63">
        <v>600</v>
      </c>
      <c r="G48" s="64">
        <v>70</v>
      </c>
      <c r="H48" s="65">
        <v>6</v>
      </c>
      <c r="I48" s="66">
        <f t="shared" si="0"/>
        <v>3.6</v>
      </c>
      <c r="J48" s="66">
        <f t="shared" si="1"/>
        <v>0.252</v>
      </c>
      <c r="K48" s="103">
        <f t="shared" si="5"/>
        <v>296.29599999999999</v>
      </c>
      <c r="L48" s="89">
        <f t="shared" si="3"/>
        <v>4232.8</v>
      </c>
      <c r="M48" s="89">
        <v>4232.8</v>
      </c>
      <c r="N48" s="18"/>
      <c r="O48" s="18"/>
      <c r="Q48" s="55"/>
    </row>
    <row r="49" spans="1:17" ht="14.1" customHeight="1">
      <c r="A49" s="891"/>
      <c r="B49" s="892"/>
      <c r="C49" s="893"/>
      <c r="D49" s="887"/>
      <c r="E49" s="62">
        <v>1000</v>
      </c>
      <c r="F49" s="63">
        <v>600</v>
      </c>
      <c r="G49" s="64">
        <v>80</v>
      </c>
      <c r="H49" s="65">
        <v>4</v>
      </c>
      <c r="I49" s="66">
        <f t="shared" si="0"/>
        <v>2.4</v>
      </c>
      <c r="J49" s="66">
        <f t="shared" si="1"/>
        <v>0.192</v>
      </c>
      <c r="K49" s="103">
        <f t="shared" si="5"/>
        <v>334.15199999999999</v>
      </c>
      <c r="L49" s="89">
        <f t="shared" si="3"/>
        <v>4176.8999999999996</v>
      </c>
      <c r="M49" s="89">
        <v>4176.8999999999996</v>
      </c>
      <c r="N49" s="18"/>
      <c r="O49" s="18"/>
      <c r="Q49" s="55"/>
    </row>
    <row r="50" spans="1:17" ht="14.1" customHeight="1">
      <c r="A50" s="891"/>
      <c r="B50" s="892"/>
      <c r="C50" s="893"/>
      <c r="D50" s="352" t="s">
        <v>73</v>
      </c>
      <c r="E50" s="62">
        <v>1000</v>
      </c>
      <c r="F50" s="63">
        <v>600</v>
      </c>
      <c r="G50" s="64">
        <v>90</v>
      </c>
      <c r="H50" s="65">
        <v>4</v>
      </c>
      <c r="I50" s="66">
        <f t="shared" si="0"/>
        <v>2.4</v>
      </c>
      <c r="J50" s="66">
        <f t="shared" si="1"/>
        <v>0.216</v>
      </c>
      <c r="K50" s="103">
        <f t="shared" si="5"/>
        <v>371.88900000000007</v>
      </c>
      <c r="L50" s="89">
        <f t="shared" si="3"/>
        <v>4132.1000000000004</v>
      </c>
      <c r="M50" s="89">
        <v>4132.1000000000004</v>
      </c>
      <c r="N50" s="18"/>
      <c r="O50" s="18"/>
      <c r="Q50" s="55"/>
    </row>
    <row r="51" spans="1:17" ht="14.1" customHeight="1">
      <c r="A51" s="891"/>
      <c r="B51" s="892"/>
      <c r="C51" s="893"/>
      <c r="D51" s="129"/>
      <c r="E51" s="62">
        <v>1000</v>
      </c>
      <c r="F51" s="63">
        <v>600</v>
      </c>
      <c r="G51" s="64">
        <v>100</v>
      </c>
      <c r="H51" s="65">
        <v>3</v>
      </c>
      <c r="I51" s="66">
        <f t="shared" si="0"/>
        <v>1.8</v>
      </c>
      <c r="J51" s="66">
        <f t="shared" si="1"/>
        <v>0.18</v>
      </c>
      <c r="K51" s="103">
        <f t="shared" si="5"/>
        <v>409.74999999999994</v>
      </c>
      <c r="L51" s="89">
        <f t="shared" si="3"/>
        <v>4097.5</v>
      </c>
      <c r="M51" s="89">
        <v>4097.5</v>
      </c>
      <c r="N51" s="18"/>
      <c r="O51" s="18"/>
      <c r="Q51" s="55"/>
    </row>
    <row r="52" spans="1:17" ht="14.1" customHeight="1">
      <c r="A52" s="891"/>
      <c r="B52" s="892"/>
      <c r="C52" s="893"/>
      <c r="D52" s="887" t="s">
        <v>87</v>
      </c>
      <c r="E52" s="62">
        <v>1000</v>
      </c>
      <c r="F52" s="63">
        <v>600</v>
      </c>
      <c r="G52" s="64">
        <v>110</v>
      </c>
      <c r="H52" s="65">
        <v>3</v>
      </c>
      <c r="I52" s="66">
        <f t="shared" si="0"/>
        <v>1.8</v>
      </c>
      <c r="J52" s="66">
        <f t="shared" si="1"/>
        <v>0.19800000000000001</v>
      </c>
      <c r="K52" s="67">
        <f t="shared" si="5"/>
        <v>447.59000000000003</v>
      </c>
      <c r="L52" s="11">
        <f t="shared" si="3"/>
        <v>4069</v>
      </c>
      <c r="M52" s="11">
        <v>4069</v>
      </c>
      <c r="N52" s="18"/>
      <c r="O52" s="18"/>
      <c r="Q52" s="55"/>
    </row>
    <row r="53" spans="1:17" ht="14.1" customHeight="1">
      <c r="A53" s="891"/>
      <c r="B53" s="892"/>
      <c r="C53" s="893"/>
      <c r="D53" s="887"/>
      <c r="E53" s="62">
        <v>1000</v>
      </c>
      <c r="F53" s="63">
        <v>600</v>
      </c>
      <c r="G53" s="64">
        <v>120</v>
      </c>
      <c r="H53" s="65">
        <v>3</v>
      </c>
      <c r="I53" s="66">
        <f t="shared" si="0"/>
        <v>1.8</v>
      </c>
      <c r="J53" s="66">
        <f t="shared" si="1"/>
        <v>0.216</v>
      </c>
      <c r="K53" s="67">
        <f t="shared" si="5"/>
        <v>485.34</v>
      </c>
      <c r="L53" s="11">
        <f t="shared" si="3"/>
        <v>4044.5</v>
      </c>
      <c r="M53" s="11">
        <v>4044.5</v>
      </c>
      <c r="N53" s="18"/>
      <c r="O53" s="18"/>
      <c r="Q53" s="55"/>
    </row>
    <row r="54" spans="1:17" ht="14.1" customHeight="1">
      <c r="A54" s="891"/>
      <c r="B54" s="892"/>
      <c r="C54" s="893"/>
      <c r="D54" s="887"/>
      <c r="E54" s="62">
        <v>1000</v>
      </c>
      <c r="F54" s="63">
        <v>600</v>
      </c>
      <c r="G54" s="64">
        <v>130</v>
      </c>
      <c r="H54" s="65">
        <v>3</v>
      </c>
      <c r="I54" s="66">
        <f t="shared" si="0"/>
        <v>1.8</v>
      </c>
      <c r="J54" s="66">
        <f t="shared" si="1"/>
        <v>0.23400000000000001</v>
      </c>
      <c r="K54" s="67">
        <f t="shared" si="5"/>
        <v>523.14600000000007</v>
      </c>
      <c r="L54" s="11">
        <f t="shared" si="3"/>
        <v>4024.2</v>
      </c>
      <c r="M54" s="11">
        <v>4024.2</v>
      </c>
      <c r="N54" s="18"/>
      <c r="O54" s="18"/>
      <c r="Q54" s="55"/>
    </row>
    <row r="55" spans="1:17" ht="14.1" customHeight="1">
      <c r="A55" s="891"/>
      <c r="B55" s="892"/>
      <c r="C55" s="893"/>
      <c r="D55" s="887"/>
      <c r="E55" s="62">
        <v>1000</v>
      </c>
      <c r="F55" s="63">
        <v>600</v>
      </c>
      <c r="G55" s="64">
        <v>140</v>
      </c>
      <c r="H55" s="65">
        <v>3</v>
      </c>
      <c r="I55" s="66">
        <f t="shared" si="0"/>
        <v>1.8</v>
      </c>
      <c r="J55" s="66">
        <f t="shared" si="1"/>
        <v>0.252</v>
      </c>
      <c r="K55" s="67">
        <f t="shared" si="5"/>
        <v>560.96600000000001</v>
      </c>
      <c r="L55" s="11">
        <f t="shared" si="3"/>
        <v>4006.9</v>
      </c>
      <c r="M55" s="11">
        <v>4006.9</v>
      </c>
      <c r="N55" s="18"/>
      <c r="O55" s="18"/>
      <c r="Q55" s="55"/>
    </row>
    <row r="56" spans="1:17" ht="14.1" customHeight="1">
      <c r="A56" s="891"/>
      <c r="B56" s="892"/>
      <c r="C56" s="893"/>
      <c r="D56" s="129"/>
      <c r="E56" s="62">
        <v>1000</v>
      </c>
      <c r="F56" s="63">
        <v>600</v>
      </c>
      <c r="G56" s="64">
        <v>150</v>
      </c>
      <c r="H56" s="65">
        <v>2</v>
      </c>
      <c r="I56" s="66">
        <f t="shared" si="0"/>
        <v>1.2</v>
      </c>
      <c r="J56" s="66">
        <f t="shared" si="1"/>
        <v>0.18</v>
      </c>
      <c r="K56" s="67">
        <f t="shared" si="5"/>
        <v>598.89</v>
      </c>
      <c r="L56" s="11">
        <f t="shared" si="3"/>
        <v>3992.6</v>
      </c>
      <c r="M56" s="11">
        <v>3992.6</v>
      </c>
      <c r="N56" s="18"/>
      <c r="O56" s="18"/>
      <c r="Q56" s="55"/>
    </row>
    <row r="57" spans="1:17" ht="14.1" customHeight="1">
      <c r="A57" s="891"/>
      <c r="B57" s="892"/>
      <c r="C57" s="893"/>
      <c r="D57" s="129"/>
      <c r="E57" s="54">
        <v>1000</v>
      </c>
      <c r="F57" s="13">
        <v>600</v>
      </c>
      <c r="G57" s="64">
        <v>160</v>
      </c>
      <c r="H57" s="15">
        <v>2</v>
      </c>
      <c r="I57" s="61">
        <f t="shared" ref="I57:I78" si="6">E57*F57*H57/1000000</f>
        <v>1.2</v>
      </c>
      <c r="J57" s="61">
        <f t="shared" ref="J57:J78" si="7">E57*F57*G57*H57/1000000000</f>
        <v>0.192</v>
      </c>
      <c r="K57" s="11">
        <f t="shared" si="5"/>
        <v>636.70400000000006</v>
      </c>
      <c r="L57" s="11">
        <f t="shared" si="3"/>
        <v>3979.4</v>
      </c>
      <c r="M57" s="11">
        <v>3979.4</v>
      </c>
      <c r="N57" s="18"/>
      <c r="O57" s="18"/>
      <c r="Q57" s="55"/>
    </row>
    <row r="58" spans="1:17" ht="14.1" customHeight="1">
      <c r="A58" s="891"/>
      <c r="B58" s="892"/>
      <c r="C58" s="893"/>
      <c r="D58" s="129"/>
      <c r="E58" s="76">
        <v>1000</v>
      </c>
      <c r="F58" s="77">
        <v>600</v>
      </c>
      <c r="G58" s="64">
        <v>170</v>
      </c>
      <c r="H58" s="79">
        <v>2</v>
      </c>
      <c r="I58" s="80">
        <f t="shared" si="6"/>
        <v>1.2</v>
      </c>
      <c r="J58" s="80">
        <f t="shared" si="7"/>
        <v>0.20399999999999999</v>
      </c>
      <c r="K58" s="104">
        <f t="shared" si="5"/>
        <v>674.42399999999998</v>
      </c>
      <c r="L58" s="104">
        <f t="shared" si="3"/>
        <v>3967.2</v>
      </c>
      <c r="M58" s="104">
        <v>3967.2</v>
      </c>
      <c r="N58" s="18"/>
      <c r="O58" s="18"/>
      <c r="Q58" s="55"/>
    </row>
    <row r="59" spans="1:17" ht="14.1" customHeight="1">
      <c r="A59" s="891"/>
      <c r="B59" s="892"/>
      <c r="C59" s="893"/>
      <c r="D59" s="129"/>
      <c r="E59" s="76">
        <v>1000</v>
      </c>
      <c r="F59" s="77">
        <v>600</v>
      </c>
      <c r="G59" s="64">
        <v>180</v>
      </c>
      <c r="H59" s="79">
        <v>2</v>
      </c>
      <c r="I59" s="80">
        <f t="shared" si="6"/>
        <v>1.2</v>
      </c>
      <c r="J59" s="80">
        <f t="shared" si="7"/>
        <v>0.216</v>
      </c>
      <c r="K59" s="104">
        <f t="shared" si="5"/>
        <v>712.26</v>
      </c>
      <c r="L59" s="104">
        <f t="shared" si="3"/>
        <v>3957</v>
      </c>
      <c r="M59" s="104">
        <v>3957</v>
      </c>
      <c r="N59" s="18"/>
      <c r="O59" s="18"/>
      <c r="Q59" s="55"/>
    </row>
    <row r="60" spans="1:17" ht="14.1" customHeight="1">
      <c r="A60" s="891"/>
      <c r="B60" s="892"/>
      <c r="C60" s="893"/>
      <c r="D60" s="129"/>
      <c r="E60" s="76">
        <v>1000</v>
      </c>
      <c r="F60" s="77">
        <v>600</v>
      </c>
      <c r="G60" s="64">
        <v>190</v>
      </c>
      <c r="H60" s="79">
        <v>2</v>
      </c>
      <c r="I60" s="80">
        <f t="shared" si="6"/>
        <v>1.2</v>
      </c>
      <c r="J60" s="80">
        <f t="shared" si="7"/>
        <v>0.22800000000000001</v>
      </c>
      <c r="K60" s="104">
        <f t="shared" si="5"/>
        <v>750.08200000000011</v>
      </c>
      <c r="L60" s="104">
        <f t="shared" si="3"/>
        <v>3947.8</v>
      </c>
      <c r="M60" s="104">
        <v>3947.8</v>
      </c>
      <c r="N60" s="18"/>
      <c r="O60" s="18"/>
      <c r="Q60" s="55"/>
    </row>
    <row r="61" spans="1:17" ht="14.1" customHeight="1">
      <c r="A61" s="894"/>
      <c r="B61" s="895"/>
      <c r="C61" s="896"/>
      <c r="D61" s="130"/>
      <c r="E61" s="82">
        <v>1000</v>
      </c>
      <c r="F61" s="83">
        <v>600</v>
      </c>
      <c r="G61" s="70">
        <v>200</v>
      </c>
      <c r="H61" s="85">
        <v>2</v>
      </c>
      <c r="I61" s="86">
        <f t="shared" si="6"/>
        <v>1.2</v>
      </c>
      <c r="J61" s="86">
        <f t="shared" si="7"/>
        <v>0.24</v>
      </c>
      <c r="K61" s="74">
        <f t="shared" si="5"/>
        <v>787.93999999999994</v>
      </c>
      <c r="L61" s="74">
        <f t="shared" si="3"/>
        <v>3939.7</v>
      </c>
      <c r="M61" s="74">
        <v>3939.7</v>
      </c>
      <c r="N61" s="18"/>
      <c r="O61" s="18"/>
      <c r="Q61" s="55"/>
    </row>
    <row r="62" spans="1:17" s="2" customFormat="1" ht="14.1" customHeight="1">
      <c r="A62" s="888" t="s">
        <v>320</v>
      </c>
      <c r="B62" s="906"/>
      <c r="C62" s="907"/>
      <c r="D62" s="920" t="s">
        <v>316</v>
      </c>
      <c r="E62" s="56">
        <v>1000</v>
      </c>
      <c r="F62" s="57">
        <v>600</v>
      </c>
      <c r="G62" s="58">
        <v>50</v>
      </c>
      <c r="H62" s="59">
        <v>8</v>
      </c>
      <c r="I62" s="60">
        <f t="shared" si="6"/>
        <v>4.8</v>
      </c>
      <c r="J62" s="60">
        <f t="shared" si="7"/>
        <v>0.24</v>
      </c>
      <c r="K62" s="53">
        <f t="shared" si="5"/>
        <v>189.35</v>
      </c>
      <c r="L62" s="53">
        <f t="shared" si="3"/>
        <v>3787</v>
      </c>
      <c r="M62" s="53">
        <v>3787</v>
      </c>
      <c r="N62" s="18"/>
      <c r="O62" s="18"/>
      <c r="P62" s="19"/>
      <c r="Q62" s="55"/>
    </row>
    <row r="63" spans="1:17" s="2" customFormat="1" ht="14.1" customHeight="1">
      <c r="A63" s="891"/>
      <c r="B63" s="908"/>
      <c r="C63" s="909"/>
      <c r="D63" s="887"/>
      <c r="E63" s="54">
        <v>1000</v>
      </c>
      <c r="F63" s="13">
        <v>600</v>
      </c>
      <c r="G63" s="14">
        <v>60</v>
      </c>
      <c r="H63" s="15">
        <v>6</v>
      </c>
      <c r="I63" s="61">
        <f t="shared" si="6"/>
        <v>3.6</v>
      </c>
      <c r="J63" s="61">
        <f t="shared" si="7"/>
        <v>0.216</v>
      </c>
      <c r="K63" s="67">
        <f t="shared" si="5"/>
        <v>220.92599999999999</v>
      </c>
      <c r="L63" s="67">
        <f t="shared" si="3"/>
        <v>3682.1</v>
      </c>
      <c r="M63" s="11">
        <v>3682.1</v>
      </c>
      <c r="N63" s="18"/>
      <c r="O63" s="18"/>
      <c r="P63" s="19"/>
      <c r="Q63" s="55"/>
    </row>
    <row r="64" spans="1:17" s="2" customFormat="1" ht="14.1" customHeight="1">
      <c r="A64" s="891"/>
      <c r="B64" s="908"/>
      <c r="C64" s="909"/>
      <c r="D64" s="887"/>
      <c r="E64" s="54">
        <v>1000</v>
      </c>
      <c r="F64" s="13">
        <v>600</v>
      </c>
      <c r="G64" s="14">
        <v>70</v>
      </c>
      <c r="H64" s="15">
        <v>6</v>
      </c>
      <c r="I64" s="61">
        <f t="shared" si="6"/>
        <v>3.6</v>
      </c>
      <c r="J64" s="61">
        <f t="shared" si="7"/>
        <v>0.252</v>
      </c>
      <c r="K64" s="67">
        <f t="shared" si="5"/>
        <v>252.47600000000003</v>
      </c>
      <c r="L64" s="67">
        <f t="shared" si="3"/>
        <v>3606.8</v>
      </c>
      <c r="M64" s="11">
        <v>3606.8</v>
      </c>
      <c r="N64" s="18"/>
      <c r="O64" s="18"/>
      <c r="P64" s="19"/>
      <c r="Q64" s="55"/>
    </row>
    <row r="65" spans="1:17" s="2" customFormat="1" ht="14.1" customHeight="1">
      <c r="A65" s="891"/>
      <c r="B65" s="908"/>
      <c r="C65" s="909"/>
      <c r="D65" s="887"/>
      <c r="E65" s="54">
        <v>1000</v>
      </c>
      <c r="F65" s="13">
        <v>600</v>
      </c>
      <c r="G65" s="14">
        <v>75</v>
      </c>
      <c r="H65" s="15">
        <v>6</v>
      </c>
      <c r="I65" s="61">
        <f t="shared" si="6"/>
        <v>3.6</v>
      </c>
      <c r="J65" s="61">
        <f t="shared" si="7"/>
        <v>0.27</v>
      </c>
      <c r="K65" s="67">
        <f t="shared" si="5"/>
        <v>268.21500000000003</v>
      </c>
      <c r="L65" s="67">
        <f t="shared" si="3"/>
        <v>3576.2</v>
      </c>
      <c r="M65" s="11">
        <v>3576.2</v>
      </c>
      <c r="N65" s="18"/>
      <c r="O65" s="18"/>
      <c r="P65" s="19"/>
      <c r="Q65" s="55"/>
    </row>
    <row r="66" spans="1:17" s="2" customFormat="1" ht="14.1" customHeight="1">
      <c r="A66" s="910"/>
      <c r="B66" s="908"/>
      <c r="C66" s="909"/>
      <c r="D66" s="887"/>
      <c r="E66" s="54">
        <v>1000</v>
      </c>
      <c r="F66" s="13">
        <v>600</v>
      </c>
      <c r="G66" s="14">
        <v>80</v>
      </c>
      <c r="H66" s="15">
        <v>6</v>
      </c>
      <c r="I66" s="61">
        <f t="shared" si="6"/>
        <v>3.6</v>
      </c>
      <c r="J66" s="61">
        <f t="shared" si="7"/>
        <v>0.28799999999999998</v>
      </c>
      <c r="K66" s="67">
        <f t="shared" si="5"/>
        <v>284.06400000000002</v>
      </c>
      <c r="L66" s="67">
        <f t="shared" si="3"/>
        <v>3550.8</v>
      </c>
      <c r="M66" s="11">
        <v>3550.8</v>
      </c>
      <c r="N66" s="18"/>
      <c r="O66" s="18"/>
      <c r="P66" s="19"/>
      <c r="Q66" s="55"/>
    </row>
    <row r="67" spans="1:17" s="2" customFormat="1" ht="14.1" customHeight="1">
      <c r="A67" s="910"/>
      <c r="B67" s="908"/>
      <c r="C67" s="909"/>
      <c r="D67" s="1029" t="s">
        <v>324</v>
      </c>
      <c r="E67" s="54">
        <v>1000</v>
      </c>
      <c r="F67" s="13">
        <v>600</v>
      </c>
      <c r="G67" s="14">
        <v>90</v>
      </c>
      <c r="H67" s="15">
        <v>4</v>
      </c>
      <c r="I67" s="61">
        <f t="shared" si="6"/>
        <v>2.4</v>
      </c>
      <c r="J67" s="61">
        <f t="shared" si="7"/>
        <v>0.216</v>
      </c>
      <c r="K67" s="67">
        <f t="shared" si="5"/>
        <v>315.53999999999996</v>
      </c>
      <c r="L67" s="67">
        <f t="shared" si="3"/>
        <v>3506</v>
      </c>
      <c r="M67" s="11">
        <v>3506</v>
      </c>
      <c r="N67" s="18"/>
      <c r="O67" s="18"/>
      <c r="P67" s="19"/>
      <c r="Q67" s="55"/>
    </row>
    <row r="68" spans="1:17" s="2" customFormat="1" ht="14.1" customHeight="1">
      <c r="A68" s="910"/>
      <c r="B68" s="908"/>
      <c r="C68" s="909"/>
      <c r="D68" s="1029"/>
      <c r="E68" s="54">
        <v>1000</v>
      </c>
      <c r="F68" s="13">
        <v>600</v>
      </c>
      <c r="G68" s="14">
        <v>100</v>
      </c>
      <c r="H68" s="15">
        <v>4</v>
      </c>
      <c r="I68" s="61">
        <f t="shared" si="6"/>
        <v>2.4</v>
      </c>
      <c r="J68" s="61">
        <f t="shared" si="7"/>
        <v>0.24</v>
      </c>
      <c r="K68" s="67">
        <f t="shared" si="5"/>
        <v>347.14</v>
      </c>
      <c r="L68" s="67">
        <f t="shared" si="3"/>
        <v>3471.4</v>
      </c>
      <c r="M68" s="11">
        <v>3471.4</v>
      </c>
      <c r="N68" s="18"/>
      <c r="O68" s="18"/>
      <c r="P68" s="19"/>
      <c r="Q68" s="55"/>
    </row>
    <row r="69" spans="1:17" s="2" customFormat="1" ht="14.1" customHeight="1">
      <c r="A69" s="910"/>
      <c r="B69" s="908"/>
      <c r="C69" s="909"/>
      <c r="D69" s="33"/>
      <c r="E69" s="54">
        <v>1000</v>
      </c>
      <c r="F69" s="13">
        <v>600</v>
      </c>
      <c r="G69" s="14">
        <v>110</v>
      </c>
      <c r="H69" s="15">
        <v>4</v>
      </c>
      <c r="I69" s="61">
        <f t="shared" si="6"/>
        <v>2.4</v>
      </c>
      <c r="J69" s="61">
        <f t="shared" si="7"/>
        <v>0.26400000000000001</v>
      </c>
      <c r="K69" s="67">
        <f t="shared" si="5"/>
        <v>378.71900000000005</v>
      </c>
      <c r="L69" s="67">
        <f t="shared" si="3"/>
        <v>3442.9</v>
      </c>
      <c r="M69" s="11">
        <v>3442.9</v>
      </c>
      <c r="N69" s="18"/>
      <c r="O69" s="18"/>
      <c r="P69" s="19"/>
      <c r="Q69" s="55"/>
    </row>
    <row r="70" spans="1:17" s="2" customFormat="1" ht="14.1" customHeight="1">
      <c r="A70" s="910"/>
      <c r="B70" s="908"/>
      <c r="C70" s="909"/>
      <c r="D70" s="887" t="s">
        <v>317</v>
      </c>
      <c r="E70" s="54">
        <v>1000</v>
      </c>
      <c r="F70" s="13">
        <v>600</v>
      </c>
      <c r="G70" s="14">
        <v>120</v>
      </c>
      <c r="H70" s="15">
        <v>3</v>
      </c>
      <c r="I70" s="61">
        <f t="shared" si="6"/>
        <v>1.8</v>
      </c>
      <c r="J70" s="61">
        <f t="shared" si="7"/>
        <v>0.216</v>
      </c>
      <c r="K70" s="67">
        <f t="shared" si="5"/>
        <v>410.20800000000003</v>
      </c>
      <c r="L70" s="67">
        <f t="shared" si="3"/>
        <v>3418.4</v>
      </c>
      <c r="M70" s="11">
        <v>3418.4</v>
      </c>
      <c r="N70" s="18"/>
      <c r="O70" s="18"/>
      <c r="P70" s="19"/>
      <c r="Q70" s="55"/>
    </row>
    <row r="71" spans="1:17" s="2" customFormat="1" ht="14.1" customHeight="1">
      <c r="A71" s="910"/>
      <c r="B71" s="908"/>
      <c r="C71" s="909"/>
      <c r="D71" s="887"/>
      <c r="E71" s="54">
        <v>1000</v>
      </c>
      <c r="F71" s="13">
        <v>600</v>
      </c>
      <c r="G71" s="14">
        <v>130</v>
      </c>
      <c r="H71" s="15">
        <v>3</v>
      </c>
      <c r="I71" s="61">
        <f t="shared" si="6"/>
        <v>1.8</v>
      </c>
      <c r="J71" s="61">
        <f t="shared" si="7"/>
        <v>0.23400000000000001</v>
      </c>
      <c r="K71" s="67">
        <f t="shared" si="5"/>
        <v>441.75299999999999</v>
      </c>
      <c r="L71" s="67">
        <f t="shared" si="3"/>
        <v>3398.1</v>
      </c>
      <c r="M71" s="11">
        <v>3398.1</v>
      </c>
      <c r="N71" s="18"/>
      <c r="O71" s="18"/>
      <c r="P71" s="19"/>
      <c r="Q71" s="55"/>
    </row>
    <row r="72" spans="1:17" s="2" customFormat="1" ht="14.1" customHeight="1">
      <c r="A72" s="910"/>
      <c r="B72" s="908"/>
      <c r="C72" s="909"/>
      <c r="D72" s="33"/>
      <c r="E72" s="54">
        <v>1000</v>
      </c>
      <c r="F72" s="13">
        <v>600</v>
      </c>
      <c r="G72" s="14">
        <v>140</v>
      </c>
      <c r="H72" s="15">
        <v>3</v>
      </c>
      <c r="I72" s="61">
        <f t="shared" si="6"/>
        <v>1.8</v>
      </c>
      <c r="J72" s="61">
        <f t="shared" si="7"/>
        <v>0.252</v>
      </c>
      <c r="K72" s="67">
        <f t="shared" si="5"/>
        <v>473.31200000000001</v>
      </c>
      <c r="L72" s="67">
        <f t="shared" si="3"/>
        <v>3380.8</v>
      </c>
      <c r="M72" s="11">
        <v>3380.8</v>
      </c>
      <c r="N72" s="18"/>
      <c r="O72" s="18"/>
      <c r="P72" s="19"/>
      <c r="Q72" s="55"/>
    </row>
    <row r="73" spans="1:17" s="2" customFormat="1" ht="14.1" customHeight="1">
      <c r="A73" s="910"/>
      <c r="B73" s="908"/>
      <c r="C73" s="909"/>
      <c r="D73" s="33"/>
      <c r="E73" s="54">
        <v>1000</v>
      </c>
      <c r="F73" s="13">
        <v>600</v>
      </c>
      <c r="G73" s="14">
        <v>150</v>
      </c>
      <c r="H73" s="15">
        <v>3</v>
      </c>
      <c r="I73" s="61">
        <f t="shared" si="6"/>
        <v>1.8</v>
      </c>
      <c r="J73" s="61">
        <f t="shared" si="7"/>
        <v>0.27</v>
      </c>
      <c r="K73" s="67">
        <f t="shared" si="5"/>
        <v>504.97500000000002</v>
      </c>
      <c r="L73" s="67">
        <f t="shared" si="3"/>
        <v>3366.5</v>
      </c>
      <c r="M73" s="11">
        <v>3366.5</v>
      </c>
      <c r="N73" s="18"/>
      <c r="O73" s="18"/>
      <c r="P73" s="19"/>
      <c r="Q73" s="55"/>
    </row>
    <row r="74" spans="1:17" s="2" customFormat="1" ht="14.1" customHeight="1">
      <c r="A74" s="910"/>
      <c r="B74" s="908"/>
      <c r="C74" s="909"/>
      <c r="D74" s="33"/>
      <c r="E74" s="54">
        <v>1000</v>
      </c>
      <c r="F74" s="13">
        <v>600</v>
      </c>
      <c r="G74" s="14">
        <v>160</v>
      </c>
      <c r="H74" s="15">
        <v>3</v>
      </c>
      <c r="I74" s="61">
        <f t="shared" si="6"/>
        <v>1.8</v>
      </c>
      <c r="J74" s="61">
        <f t="shared" si="7"/>
        <v>0.28799999999999998</v>
      </c>
      <c r="K74" s="67">
        <f t="shared" si="5"/>
        <v>536.52800000000002</v>
      </c>
      <c r="L74" s="67">
        <f t="shared" si="3"/>
        <v>3353.3</v>
      </c>
      <c r="M74" s="11">
        <v>3353.3</v>
      </c>
      <c r="N74" s="18"/>
      <c r="O74" s="18"/>
      <c r="P74" s="19"/>
      <c r="Q74" s="55"/>
    </row>
    <row r="75" spans="1:17" s="2" customFormat="1" ht="14.1" customHeight="1">
      <c r="A75" s="910"/>
      <c r="B75" s="908"/>
      <c r="C75" s="909"/>
      <c r="D75" s="33"/>
      <c r="E75" s="54">
        <v>1000</v>
      </c>
      <c r="F75" s="13">
        <v>600</v>
      </c>
      <c r="G75" s="14">
        <v>170</v>
      </c>
      <c r="H75" s="15">
        <v>2</v>
      </c>
      <c r="I75" s="61">
        <f t="shared" si="6"/>
        <v>1.2</v>
      </c>
      <c r="J75" s="61">
        <f t="shared" si="7"/>
        <v>0.20399999999999999</v>
      </c>
      <c r="K75" s="67">
        <f t="shared" si="5"/>
        <v>567.98699999999997</v>
      </c>
      <c r="L75" s="67">
        <f>M75*(100%-$L$6)</f>
        <v>3341.1</v>
      </c>
      <c r="M75" s="11">
        <v>3341.1</v>
      </c>
      <c r="N75" s="18"/>
      <c r="O75" s="18"/>
      <c r="P75" s="19"/>
      <c r="Q75" s="55"/>
    </row>
    <row r="76" spans="1:17" s="2" customFormat="1" ht="14.1" customHeight="1">
      <c r="A76" s="910"/>
      <c r="B76" s="908"/>
      <c r="C76" s="909"/>
      <c r="D76" s="33"/>
      <c r="E76" s="54">
        <v>1000</v>
      </c>
      <c r="F76" s="13">
        <v>600</v>
      </c>
      <c r="G76" s="14">
        <v>180</v>
      </c>
      <c r="H76" s="15">
        <v>2</v>
      </c>
      <c r="I76" s="61">
        <f t="shared" si="6"/>
        <v>1.2</v>
      </c>
      <c r="J76" s="61">
        <f t="shared" si="7"/>
        <v>0.216</v>
      </c>
      <c r="K76" s="67">
        <f t="shared" si="5"/>
        <v>599.56200000000013</v>
      </c>
      <c r="L76" s="67">
        <f>M76*(100%-$L$6)</f>
        <v>3330.9</v>
      </c>
      <c r="M76" s="11">
        <v>3330.9</v>
      </c>
      <c r="N76" s="18"/>
      <c r="O76" s="18"/>
      <c r="P76" s="19"/>
      <c r="Q76" s="55"/>
    </row>
    <row r="77" spans="1:17" s="2" customFormat="1" ht="14.1" customHeight="1">
      <c r="A77" s="910"/>
      <c r="B77" s="908"/>
      <c r="C77" s="909"/>
      <c r="D77" s="33"/>
      <c r="E77" s="54">
        <v>1000</v>
      </c>
      <c r="F77" s="13">
        <v>600</v>
      </c>
      <c r="G77" s="14">
        <v>190</v>
      </c>
      <c r="H77" s="15">
        <v>2</v>
      </c>
      <c r="I77" s="61">
        <f t="shared" si="6"/>
        <v>1.2</v>
      </c>
      <c r="J77" s="61">
        <f t="shared" si="7"/>
        <v>0.22800000000000001</v>
      </c>
      <c r="K77" s="67">
        <f t="shared" si="5"/>
        <v>631.12299999999993</v>
      </c>
      <c r="L77" s="67">
        <f>M77*(100%-$L$6)</f>
        <v>3321.7</v>
      </c>
      <c r="M77" s="11">
        <v>3321.7</v>
      </c>
      <c r="N77" s="18"/>
      <c r="O77" s="18"/>
      <c r="P77" s="19"/>
      <c r="Q77" s="55"/>
    </row>
    <row r="78" spans="1:17" s="2" customFormat="1" ht="14.1" customHeight="1">
      <c r="A78" s="911"/>
      <c r="B78" s="912"/>
      <c r="C78" s="913"/>
      <c r="D78" s="34"/>
      <c r="E78" s="82">
        <v>1000</v>
      </c>
      <c r="F78" s="83">
        <v>600</v>
      </c>
      <c r="G78" s="84">
        <v>200</v>
      </c>
      <c r="H78" s="85">
        <v>2</v>
      </c>
      <c r="I78" s="86">
        <f t="shared" si="6"/>
        <v>1.2</v>
      </c>
      <c r="J78" s="86">
        <f t="shared" si="7"/>
        <v>0.24</v>
      </c>
      <c r="K78" s="73">
        <f t="shared" si="5"/>
        <v>662.71999999999991</v>
      </c>
      <c r="L78" s="73">
        <f>M78*(100%-$L$6)</f>
        <v>3313.6</v>
      </c>
      <c r="M78" s="74">
        <v>3313.6</v>
      </c>
      <c r="N78" s="18"/>
      <c r="O78" s="18"/>
      <c r="P78" s="19"/>
      <c r="Q78" s="55"/>
    </row>
    <row r="79" spans="1:17" s="2" customFormat="1" ht="14.1" customHeight="1">
      <c r="A79" s="250"/>
      <c r="B79" s="250"/>
      <c r="C79" s="250"/>
      <c r="D79" s="251"/>
      <c r="E79" s="241"/>
      <c r="F79" s="241"/>
      <c r="G79" s="242"/>
      <c r="H79" s="241"/>
      <c r="I79" s="252"/>
      <c r="J79" s="252"/>
      <c r="K79" s="253"/>
      <c r="L79" s="253"/>
      <c r="M79" s="253"/>
      <c r="N79" s="18"/>
      <c r="P79" s="19"/>
      <c r="Q79" s="55"/>
    </row>
    <row r="80" spans="1:17" s="2" customFormat="1" ht="14.1" customHeight="1">
      <c r="A80" s="126" t="s">
        <v>18</v>
      </c>
      <c r="B80" s="126"/>
      <c r="C80" s="126"/>
      <c r="D80" s="4"/>
      <c r="E80" s="4"/>
      <c r="F80" s="4"/>
      <c r="G80" s="4"/>
      <c r="H80" s="4"/>
      <c r="I80" s="5"/>
      <c r="J80" s="5"/>
      <c r="K80" s="5" t="s">
        <v>19</v>
      </c>
      <c r="L80" s="5"/>
      <c r="M80" s="253"/>
      <c r="N80" s="18"/>
    </row>
    <row r="81" spans="1:14" ht="14.1" customHeight="1">
      <c r="A81" s="885" t="s">
        <v>30</v>
      </c>
      <c r="B81" s="885"/>
      <c r="C81" s="885"/>
      <c r="D81" s="885"/>
      <c r="E81" s="885"/>
      <c r="F81" s="885"/>
      <c r="G81" s="885"/>
      <c r="H81" s="885"/>
      <c r="I81" s="885"/>
      <c r="J81" s="885"/>
      <c r="K81" s="7" t="s">
        <v>46</v>
      </c>
      <c r="L81" s="7"/>
      <c r="M81" s="16"/>
      <c r="N81" s="18"/>
    </row>
    <row r="82" spans="1:14" ht="14.1" customHeight="1">
      <c r="A82" s="886" t="s">
        <v>26</v>
      </c>
      <c r="B82" s="886"/>
      <c r="C82" s="886"/>
      <c r="D82" s="886"/>
      <c r="E82" s="886"/>
      <c r="F82" s="886"/>
      <c r="G82" s="886"/>
      <c r="H82" s="886"/>
      <c r="I82" s="886"/>
      <c r="J82" s="886"/>
      <c r="K82" s="900" t="s">
        <v>47</v>
      </c>
      <c r="L82" s="900"/>
      <c r="M82" s="248"/>
      <c r="N82" s="18"/>
    </row>
    <row r="83" spans="1:14" ht="14.1" customHeight="1">
      <c r="A83" s="884" t="s">
        <v>66</v>
      </c>
      <c r="B83" s="884"/>
      <c r="C83" s="884"/>
      <c r="D83" s="884"/>
      <c r="E83" s="884"/>
      <c r="F83" s="884"/>
      <c r="G83" s="884"/>
      <c r="H83" s="884"/>
      <c r="I83" s="884"/>
      <c r="J83" s="884"/>
      <c r="K83" s="8" t="s">
        <v>48</v>
      </c>
      <c r="L83" s="3"/>
      <c r="M83" s="17"/>
      <c r="N83" s="18"/>
    </row>
    <row r="84" spans="1:14" ht="14.1" customHeight="1">
      <c r="A84" s="884"/>
      <c r="B84" s="884"/>
      <c r="C84" s="884"/>
      <c r="D84" s="884"/>
      <c r="E84" s="884"/>
      <c r="F84" s="884"/>
      <c r="G84" s="884"/>
      <c r="H84" s="884"/>
      <c r="I84" s="884"/>
      <c r="J84" s="884"/>
      <c r="K84" s="8" t="s">
        <v>49</v>
      </c>
      <c r="L84" s="3"/>
      <c r="M84" s="17"/>
      <c r="N84" s="18"/>
    </row>
    <row r="85" spans="1:14">
      <c r="N85" s="18"/>
    </row>
    <row r="86" spans="1:14">
      <c r="N86" s="18"/>
    </row>
    <row r="87" spans="1:14">
      <c r="N87" s="18"/>
    </row>
    <row r="88" spans="1:14">
      <c r="N88" s="18"/>
    </row>
    <row r="89" spans="1:14">
      <c r="N89" s="18"/>
    </row>
    <row r="90" spans="1:14">
      <c r="N90" s="18"/>
    </row>
    <row r="91" spans="1:14">
      <c r="N91" s="18"/>
    </row>
    <row r="92" spans="1:14">
      <c r="N92" s="18"/>
    </row>
    <row r="93" spans="1:14">
      <c r="N93" s="18"/>
    </row>
    <row r="94" spans="1:14">
      <c r="N94" s="18"/>
    </row>
    <row r="95" spans="1:14">
      <c r="N95" s="18"/>
    </row>
    <row r="96" spans="1:14">
      <c r="N96" s="18"/>
    </row>
    <row r="97" spans="14:14">
      <c r="N97" s="18"/>
    </row>
    <row r="98" spans="14:14">
      <c r="N98" s="18"/>
    </row>
    <row r="99" spans="14:14">
      <c r="N99" s="18"/>
    </row>
    <row r="100" spans="14:14">
      <c r="N100" s="18"/>
    </row>
    <row r="101" spans="14:14">
      <c r="N101" s="18"/>
    </row>
    <row r="102" spans="14:14">
      <c r="N102" s="18"/>
    </row>
    <row r="103" spans="14:14">
      <c r="N103" s="18"/>
    </row>
    <row r="104" spans="14:14">
      <c r="N104" s="18"/>
    </row>
    <row r="105" spans="14:14">
      <c r="N105" s="18"/>
    </row>
    <row r="106" spans="14:14">
      <c r="N106" s="18"/>
    </row>
    <row r="107" spans="14:14">
      <c r="N107" s="18"/>
    </row>
    <row r="108" spans="14:14">
      <c r="N108" s="18"/>
    </row>
    <row r="109" spans="14:14">
      <c r="N109" s="18"/>
    </row>
    <row r="110" spans="14:14">
      <c r="N110" s="18"/>
    </row>
    <row r="111" spans="14:14">
      <c r="N111" s="18"/>
    </row>
    <row r="112" spans="14:14">
      <c r="N112" s="18"/>
    </row>
    <row r="113" spans="14:14">
      <c r="N113" s="18"/>
    </row>
    <row r="114" spans="14:14">
      <c r="N114" s="18"/>
    </row>
    <row r="115" spans="14:14">
      <c r="N115" s="18"/>
    </row>
    <row r="116" spans="14:14">
      <c r="N116" s="18"/>
    </row>
    <row r="117" spans="14:14">
      <c r="N117" s="18"/>
    </row>
    <row r="118" spans="14:14">
      <c r="N118" s="18"/>
    </row>
    <row r="119" spans="14:14">
      <c r="N119" s="18"/>
    </row>
    <row r="120" spans="14:14">
      <c r="N120" s="18"/>
    </row>
    <row r="121" spans="14:14">
      <c r="N121" s="18"/>
    </row>
    <row r="122" spans="14:14">
      <c r="N122" s="18"/>
    </row>
    <row r="123" spans="14:14">
      <c r="N123" s="18"/>
    </row>
    <row r="124" spans="14:14">
      <c r="N124" s="18"/>
    </row>
    <row r="125" spans="14:14">
      <c r="N125" s="159"/>
    </row>
    <row r="126" spans="14:14">
      <c r="N126" s="159"/>
    </row>
    <row r="127" spans="14:14">
      <c r="N127" s="18"/>
    </row>
    <row r="128" spans="14:14">
      <c r="N128" s="18"/>
    </row>
    <row r="129" spans="14:14">
      <c r="N129" s="18"/>
    </row>
    <row r="130" spans="14:14">
      <c r="N130" s="18"/>
    </row>
    <row r="131" spans="14:14">
      <c r="N131" s="18"/>
    </row>
    <row r="132" spans="14:14">
      <c r="N132" s="18"/>
    </row>
    <row r="133" spans="14:14">
      <c r="N133" s="18"/>
    </row>
    <row r="134" spans="14:14">
      <c r="N134" s="18"/>
    </row>
    <row r="135" spans="14:14">
      <c r="N135" s="18"/>
    </row>
    <row r="136" spans="14:14">
      <c r="N136" s="18"/>
    </row>
    <row r="137" spans="14:14">
      <c r="N137" s="18"/>
    </row>
    <row r="138" spans="14:14">
      <c r="N138" s="18"/>
    </row>
    <row r="139" spans="14:14">
      <c r="N139" s="18"/>
    </row>
    <row r="140" spans="14:14">
      <c r="N140" s="18"/>
    </row>
    <row r="141" spans="14:14">
      <c r="N141" s="18"/>
    </row>
    <row r="142" spans="14:14">
      <c r="N142" s="18"/>
    </row>
    <row r="143" spans="14:14">
      <c r="N143" s="18"/>
    </row>
  </sheetData>
  <mergeCells count="31">
    <mergeCell ref="A9:L9"/>
    <mergeCell ref="A10:C27"/>
    <mergeCell ref="A81:J81"/>
    <mergeCell ref="A82:J82"/>
    <mergeCell ref="K82:L82"/>
    <mergeCell ref="A28:C44"/>
    <mergeCell ref="A62:C78"/>
    <mergeCell ref="D62:D66"/>
    <mergeCell ref="A45:C61"/>
    <mergeCell ref="D45:D49"/>
    <mergeCell ref="D52:D55"/>
    <mergeCell ref="D35:D36"/>
    <mergeCell ref="D28:D33"/>
    <mergeCell ref="D67:D68"/>
    <mergeCell ref="A1:L1"/>
    <mergeCell ref="A2:L2"/>
    <mergeCell ref="A3:L3"/>
    <mergeCell ref="A4:L4"/>
    <mergeCell ref="A7:C8"/>
    <mergeCell ref="D7:D8"/>
    <mergeCell ref="E7:G7"/>
    <mergeCell ref="H7:H8"/>
    <mergeCell ref="I7:I8"/>
    <mergeCell ref="J7:J8"/>
    <mergeCell ref="K7:L7"/>
    <mergeCell ref="A84:J84"/>
    <mergeCell ref="D21:D23"/>
    <mergeCell ref="D10:D17"/>
    <mergeCell ref="D38:D41"/>
    <mergeCell ref="D70:D71"/>
    <mergeCell ref="A83:J83"/>
  </mergeCells>
  <printOptions horizontalCentered="1"/>
  <pageMargins left="0.78740157480314965" right="0.78740157480314965" top="0.55118110236220474" bottom="0.55118110236220474" header="0.51181102362204722" footer="0.51181102362204722"/>
  <pageSetup paperSize="9" scale="58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4"/>
  <sheetViews>
    <sheetView view="pageBreakPreview" zoomScale="80" zoomScaleNormal="100" zoomScaleSheetLayoutView="80" workbookViewId="0">
      <selection activeCell="O25" sqref="O25"/>
    </sheetView>
  </sheetViews>
  <sheetFormatPr defaultRowHeight="12.75"/>
  <cols>
    <col min="1" max="1" width="49.85546875" style="217" customWidth="1"/>
    <col min="2" max="2" width="6.85546875" style="217" customWidth="1"/>
    <col min="3" max="5" width="8.7109375" style="217" customWidth="1"/>
    <col min="6" max="9" width="10.7109375" style="220" customWidth="1"/>
    <col min="10" max="10" width="10.7109375" style="514" customWidth="1"/>
    <col min="11" max="11" width="9.140625" style="477" hidden="1" customWidth="1"/>
    <col min="12" max="12" width="10" style="477" bestFit="1" customWidth="1"/>
    <col min="13" max="16384" width="9.140625" style="477"/>
  </cols>
  <sheetData>
    <row r="1" spans="1:15" s="214" customFormat="1" ht="15.75">
      <c r="A1" s="922" t="s">
        <v>104</v>
      </c>
      <c r="B1" s="1040"/>
      <c r="C1" s="1040"/>
      <c r="D1" s="1040"/>
      <c r="E1" s="1040"/>
      <c r="F1" s="1040"/>
      <c r="G1" s="1040"/>
      <c r="H1" s="1040"/>
      <c r="I1" s="1040"/>
      <c r="J1" s="1040"/>
      <c r="K1" s="1040"/>
      <c r="L1" s="845"/>
      <c r="M1" s="116"/>
    </row>
    <row r="2" spans="1:15" s="214" customFormat="1" ht="15.75">
      <c r="A2" s="922" t="s">
        <v>0</v>
      </c>
      <c r="B2" s="922"/>
      <c r="C2" s="922"/>
      <c r="D2" s="922"/>
      <c r="E2" s="922"/>
      <c r="F2" s="922"/>
      <c r="G2" s="922"/>
      <c r="H2" s="922"/>
      <c r="I2" s="922"/>
      <c r="J2" s="922"/>
      <c r="L2" s="2"/>
      <c r="M2" s="19"/>
    </row>
    <row r="3" spans="1:15" s="214" customFormat="1" ht="15.75">
      <c r="A3" s="960" t="s">
        <v>432</v>
      </c>
      <c r="B3" s="923"/>
      <c r="C3" s="923"/>
      <c r="D3" s="923"/>
      <c r="E3" s="923"/>
      <c r="F3" s="923"/>
      <c r="G3" s="923"/>
      <c r="H3" s="923"/>
      <c r="I3" s="923"/>
      <c r="J3" s="923"/>
      <c r="L3" s="2"/>
      <c r="M3" s="19"/>
    </row>
    <row r="4" spans="1:15" s="214" customFormat="1" ht="14.25">
      <c r="A4" s="961" t="str">
        <f>'GBI 1'!A4:L4</f>
        <v xml:space="preserve"> от 3 августа 2015</v>
      </c>
      <c r="B4" s="925"/>
      <c r="C4" s="925"/>
      <c r="D4" s="925"/>
      <c r="E4" s="925"/>
      <c r="F4" s="925"/>
      <c r="G4" s="925"/>
      <c r="H4" s="925"/>
      <c r="I4" s="925"/>
      <c r="J4" s="925"/>
      <c r="L4" s="2"/>
      <c r="M4" s="19"/>
    </row>
    <row r="5" spans="1:15" s="214" customFormat="1" ht="15.75">
      <c r="A5" s="1041"/>
      <c r="B5" s="1041"/>
      <c r="C5" s="1041"/>
      <c r="D5" s="1041"/>
      <c r="E5" s="1041"/>
      <c r="F5" s="1041"/>
      <c r="G5" s="1041"/>
      <c r="H5" s="1041"/>
      <c r="I5" s="1041"/>
      <c r="J5" s="1041"/>
      <c r="L5" s="2"/>
      <c r="M5" s="19"/>
    </row>
    <row r="6" spans="1:15" s="2" customFormat="1" ht="15" customHeight="1">
      <c r="A6" s="459"/>
      <c r="B6" s="458"/>
      <c r="C6" s="458"/>
      <c r="D6" s="22"/>
      <c r="E6" s="22"/>
      <c r="F6" s="22"/>
      <c r="G6" s="22"/>
      <c r="H6" s="22"/>
      <c r="I6" s="178" t="s">
        <v>81</v>
      </c>
      <c r="J6" s="179">
        <v>0</v>
      </c>
      <c r="N6" s="6"/>
      <c r="O6" s="1"/>
    </row>
    <row r="7" spans="1:15" s="215" customFormat="1" ht="15.75" customHeight="1">
      <c r="A7" s="1030" t="s">
        <v>2</v>
      </c>
      <c r="B7" s="473" t="s">
        <v>106</v>
      </c>
      <c r="C7" s="1033" t="s">
        <v>433</v>
      </c>
      <c r="D7" s="1034"/>
      <c r="E7" s="1035"/>
      <c r="F7" s="1036" t="s">
        <v>5</v>
      </c>
      <c r="G7" s="1036" t="s">
        <v>6</v>
      </c>
      <c r="H7" s="1036" t="s">
        <v>7</v>
      </c>
      <c r="I7" s="1042" t="s">
        <v>91</v>
      </c>
      <c r="J7" s="1043"/>
      <c r="L7" s="115"/>
      <c r="M7" s="116"/>
    </row>
    <row r="8" spans="1:15" s="215" customFormat="1" ht="13.5" customHeight="1">
      <c r="A8" s="1031"/>
      <c r="B8" s="474" t="s">
        <v>107</v>
      </c>
      <c r="C8" s="1044" t="s">
        <v>8</v>
      </c>
      <c r="D8" s="1044" t="s">
        <v>9</v>
      </c>
      <c r="E8" s="1044" t="s">
        <v>434</v>
      </c>
      <c r="F8" s="1037"/>
      <c r="G8" s="1039"/>
      <c r="H8" s="1039"/>
      <c r="I8" s="1036" t="s">
        <v>108</v>
      </c>
      <c r="J8" s="1046" t="s">
        <v>109</v>
      </c>
      <c r="L8" s="115"/>
      <c r="M8" s="116"/>
    </row>
    <row r="9" spans="1:15" s="216" customFormat="1" ht="14.25" customHeight="1">
      <c r="A9" s="1032"/>
      <c r="B9" s="475"/>
      <c r="C9" s="1045"/>
      <c r="D9" s="1045"/>
      <c r="E9" s="1045"/>
      <c r="F9" s="1038"/>
      <c r="G9" s="1038"/>
      <c r="H9" s="1038"/>
      <c r="I9" s="1038"/>
      <c r="J9" s="1047"/>
      <c r="K9" s="476"/>
      <c r="L9" s="115"/>
      <c r="M9" s="116"/>
    </row>
    <row r="10" spans="1:15" s="216" customFormat="1" ht="14.25" customHeight="1">
      <c r="A10" s="1048" t="s">
        <v>435</v>
      </c>
      <c r="B10" s="1049"/>
      <c r="C10" s="1049"/>
      <c r="D10" s="1049"/>
      <c r="E10" s="1049"/>
      <c r="F10" s="1049"/>
      <c r="G10" s="1049"/>
      <c r="H10" s="1049"/>
      <c r="I10" s="1049"/>
      <c r="J10" s="1050"/>
      <c r="K10" s="476"/>
      <c r="L10" s="18"/>
      <c r="M10" s="18"/>
    </row>
    <row r="11" spans="1:15">
      <c r="A11" s="478" t="s">
        <v>436</v>
      </c>
      <c r="B11" s="479" t="s">
        <v>109</v>
      </c>
      <c r="C11" s="480">
        <v>1.6</v>
      </c>
      <c r="D11" s="481">
        <v>0.18</v>
      </c>
      <c r="E11" s="482">
        <v>0.18</v>
      </c>
      <c r="F11" s="479">
        <v>1</v>
      </c>
      <c r="G11" s="483">
        <v>70</v>
      </c>
      <c r="H11" s="483">
        <f>C11*D11*E11</f>
        <v>5.1839999999999997E-2</v>
      </c>
      <c r="I11" s="484">
        <f>K11*(1-$J$6)</f>
        <v>22.2</v>
      </c>
      <c r="J11" s="484">
        <f>I11*G11</f>
        <v>1554</v>
      </c>
      <c r="K11" s="485">
        <v>22.2</v>
      </c>
      <c r="L11" s="18"/>
      <c r="M11" s="18"/>
      <c r="N11" s="717"/>
    </row>
    <row r="12" spans="1:15">
      <c r="A12" s="487" t="s">
        <v>437</v>
      </c>
      <c r="B12" s="488" t="s">
        <v>109</v>
      </c>
      <c r="C12" s="489">
        <v>1.6</v>
      </c>
      <c r="D12" s="490">
        <v>0.14000000000000001</v>
      </c>
      <c r="E12" s="491">
        <v>0.14000000000000001</v>
      </c>
      <c r="F12" s="488">
        <v>1</v>
      </c>
      <c r="G12" s="492">
        <v>70</v>
      </c>
      <c r="H12" s="492">
        <f>C12*D12*E12</f>
        <v>3.1360000000000006E-2</v>
      </c>
      <c r="I12" s="493">
        <f>K12*(1-$J$6)</f>
        <v>32.1</v>
      </c>
      <c r="J12" s="493">
        <f>I12*G12</f>
        <v>2247</v>
      </c>
      <c r="K12" s="485">
        <v>32.1</v>
      </c>
      <c r="L12" s="18"/>
      <c r="M12" s="18"/>
      <c r="N12" s="717"/>
    </row>
    <row r="13" spans="1:15">
      <c r="A13" s="718" t="s">
        <v>438</v>
      </c>
      <c r="B13" s="719" t="s">
        <v>109</v>
      </c>
      <c r="C13" s="720">
        <v>1.6</v>
      </c>
      <c r="D13" s="721">
        <v>0.18</v>
      </c>
      <c r="E13" s="722">
        <v>0.18</v>
      </c>
      <c r="F13" s="719">
        <v>1</v>
      </c>
      <c r="G13" s="723">
        <v>70</v>
      </c>
      <c r="H13" s="723">
        <f>C13*D13*E13</f>
        <v>5.1839999999999997E-2</v>
      </c>
      <c r="I13" s="724">
        <f>K13*(1-$J$6)</f>
        <v>30.5</v>
      </c>
      <c r="J13" s="724">
        <f>I13*G13</f>
        <v>2135</v>
      </c>
      <c r="K13" s="485">
        <v>30.5</v>
      </c>
      <c r="L13" s="18"/>
      <c r="M13" s="18"/>
      <c r="N13" s="717"/>
      <c r="O13"/>
    </row>
    <row r="14" spans="1:15" ht="14.25">
      <c r="A14" s="1048" t="s">
        <v>439</v>
      </c>
      <c r="B14" s="1049"/>
      <c r="C14" s="1049"/>
      <c r="D14" s="1049"/>
      <c r="E14" s="1049"/>
      <c r="F14" s="1049"/>
      <c r="G14" s="1049"/>
      <c r="H14" s="1049"/>
      <c r="I14" s="1049"/>
      <c r="J14" s="1050"/>
      <c r="L14" s="18"/>
      <c r="M14" s="18"/>
    </row>
    <row r="15" spans="1:15">
      <c r="A15" s="494" t="s">
        <v>440</v>
      </c>
      <c r="B15" s="495" t="s">
        <v>109</v>
      </c>
      <c r="C15" s="496">
        <v>1.6</v>
      </c>
      <c r="D15" s="497">
        <v>0.14000000000000001</v>
      </c>
      <c r="E15" s="498">
        <v>0.14000000000000001</v>
      </c>
      <c r="F15" s="495">
        <v>1</v>
      </c>
      <c r="G15" s="499">
        <v>70</v>
      </c>
      <c r="H15" s="499">
        <f>C15*D15*E15</f>
        <v>3.1360000000000006E-2</v>
      </c>
      <c r="I15" s="500">
        <f>K15*(1-$J$6)</f>
        <v>16.5</v>
      </c>
      <c r="J15" s="501">
        <f>I15*G15</f>
        <v>1155</v>
      </c>
      <c r="K15" s="485">
        <v>16.5</v>
      </c>
      <c r="L15" s="18"/>
      <c r="M15" s="18"/>
      <c r="N15" s="717"/>
      <c r="O15"/>
    </row>
    <row r="16" spans="1:15" s="216" customFormat="1" ht="14.25" customHeight="1">
      <c r="A16" s="1048" t="s">
        <v>441</v>
      </c>
      <c r="B16" s="1051"/>
      <c r="C16" s="1051"/>
      <c r="D16" s="1051"/>
      <c r="E16" s="1051"/>
      <c r="F16" s="1051"/>
      <c r="G16" s="1051"/>
      <c r="H16" s="1051"/>
      <c r="I16" s="1051"/>
      <c r="J16" s="1052"/>
      <c r="K16" s="476"/>
      <c r="L16" s="18"/>
      <c r="M16" s="18"/>
    </row>
    <row r="17" spans="1:13" ht="15" customHeight="1">
      <c r="A17" s="1053" t="s">
        <v>442</v>
      </c>
      <c r="B17" s="479" t="s">
        <v>443</v>
      </c>
      <c r="C17" s="480">
        <v>40</v>
      </c>
      <c r="D17" s="551">
        <v>0.05</v>
      </c>
      <c r="E17" s="481"/>
      <c r="F17" s="552">
        <v>1</v>
      </c>
      <c r="G17" s="481"/>
      <c r="H17" s="481"/>
      <c r="I17" s="553"/>
      <c r="J17" s="560">
        <v>162.80000000000001</v>
      </c>
      <c r="K17" s="485"/>
      <c r="L17" s="18"/>
      <c r="M17"/>
    </row>
    <row r="18" spans="1:13" ht="15" customHeight="1">
      <c r="A18" s="1054"/>
      <c r="B18" s="554" t="s">
        <v>443</v>
      </c>
      <c r="C18" s="555">
        <v>40</v>
      </c>
      <c r="D18" s="556">
        <v>0.1</v>
      </c>
      <c r="E18" s="557"/>
      <c r="F18" s="558">
        <v>1</v>
      </c>
      <c r="G18" s="557"/>
      <c r="H18" s="557"/>
      <c r="I18" s="559"/>
      <c r="J18" s="561">
        <v>335.9</v>
      </c>
      <c r="K18" s="485"/>
      <c r="L18" s="18"/>
      <c r="M18"/>
    </row>
    <row r="19" spans="1:13" ht="15.95" customHeight="1">
      <c r="A19" s="502"/>
      <c r="B19" s="503"/>
      <c r="C19" s="503"/>
      <c r="D19" s="504"/>
      <c r="E19" s="504"/>
      <c r="F19" s="503"/>
      <c r="G19" s="504"/>
      <c r="H19" s="504"/>
      <c r="I19" s="505"/>
      <c r="J19" s="506"/>
      <c r="L19" s="486"/>
      <c r="M19" s="486"/>
    </row>
    <row r="20" spans="1:13" ht="15.95" customHeight="1">
      <c r="A20" s="460" t="s">
        <v>110</v>
      </c>
      <c r="B20" s="460"/>
      <c r="C20" s="460"/>
      <c r="D20" s="460"/>
      <c r="E20" s="507"/>
      <c r="F20" s="507"/>
      <c r="G20" s="507"/>
      <c r="H20" s="507"/>
      <c r="I20" s="508" t="s">
        <v>19</v>
      </c>
      <c r="J20" s="477"/>
    </row>
    <row r="21" spans="1:13" ht="15.95" customHeight="1">
      <c r="A21" s="1055" t="s">
        <v>444</v>
      </c>
      <c r="B21" s="1055"/>
      <c r="C21" s="1055"/>
      <c r="D21" s="1055"/>
      <c r="E21" s="1055"/>
      <c r="F21" s="1055"/>
      <c r="G21" s="1055"/>
      <c r="H21" s="1055"/>
      <c r="I21" s="509" t="s">
        <v>46</v>
      </c>
      <c r="J21" s="477"/>
    </row>
    <row r="22" spans="1:13" ht="15.95" customHeight="1">
      <c r="A22" s="510"/>
      <c r="B22" s="510"/>
      <c r="C22" s="510"/>
      <c r="D22" s="510"/>
      <c r="E22" s="510"/>
      <c r="F22" s="503"/>
      <c r="G22" s="504"/>
      <c r="H22" s="504"/>
      <c r="I22" s="509" t="s">
        <v>445</v>
      </c>
      <c r="J22" s="477"/>
    </row>
    <row r="23" spans="1:13" ht="15.95" customHeight="1">
      <c r="A23" s="511"/>
      <c r="B23" s="511"/>
      <c r="C23" s="511"/>
      <c r="D23" s="511"/>
      <c r="E23" s="511"/>
      <c r="F23" s="503"/>
      <c r="G23" s="504"/>
      <c r="H23" s="504"/>
      <c r="I23" s="509" t="s">
        <v>446</v>
      </c>
      <c r="J23" s="477"/>
    </row>
    <row r="24" spans="1:13" ht="15.95" customHeight="1">
      <c r="F24" s="512"/>
      <c r="G24" s="513"/>
      <c r="H24" s="513"/>
      <c r="I24" s="461" t="s">
        <v>447</v>
      </c>
    </row>
    <row r="25" spans="1:13" ht="14.25">
      <c r="F25" s="515"/>
      <c r="G25" s="515"/>
      <c r="H25" s="515"/>
      <c r="I25" s="515"/>
    </row>
    <row r="26" spans="1:13">
      <c r="F26" s="503"/>
      <c r="G26" s="504"/>
      <c r="H26" s="504"/>
      <c r="I26" s="504"/>
    </row>
    <row r="27" spans="1:13">
      <c r="F27" s="503"/>
      <c r="G27" s="504"/>
      <c r="H27" s="504"/>
      <c r="I27" s="504"/>
    </row>
    <row r="28" spans="1:13" ht="14.25">
      <c r="F28" s="515"/>
      <c r="G28" s="515"/>
      <c r="H28" s="515"/>
      <c r="I28" s="515"/>
    </row>
    <row r="29" spans="1:13">
      <c r="F29" s="503"/>
      <c r="G29" s="504"/>
      <c r="H29" s="504"/>
      <c r="I29" s="504"/>
    </row>
    <row r="30" spans="1:13">
      <c r="F30" s="503"/>
      <c r="G30" s="504"/>
      <c r="H30" s="504"/>
      <c r="I30" s="504"/>
    </row>
    <row r="31" spans="1:13">
      <c r="F31" s="503"/>
      <c r="G31" s="504"/>
      <c r="H31" s="504"/>
      <c r="I31" s="504"/>
    </row>
    <row r="32" spans="1:13">
      <c r="F32" s="503"/>
      <c r="G32" s="504"/>
      <c r="H32" s="504"/>
      <c r="I32" s="504"/>
    </row>
    <row r="33" spans="6:9">
      <c r="F33" s="503"/>
      <c r="G33" s="504"/>
      <c r="H33" s="504"/>
      <c r="I33" s="504"/>
    </row>
    <row r="34" spans="6:9">
      <c r="F34" s="503"/>
      <c r="G34" s="504"/>
      <c r="H34" s="504"/>
      <c r="I34" s="504"/>
    </row>
    <row r="35" spans="6:9">
      <c r="F35" s="503"/>
      <c r="G35" s="504"/>
      <c r="H35" s="504"/>
      <c r="I35" s="504"/>
    </row>
    <row r="36" spans="6:9">
      <c r="F36" s="503"/>
      <c r="G36" s="504"/>
      <c r="H36" s="504"/>
      <c r="I36" s="504"/>
    </row>
    <row r="37" spans="6:9">
      <c r="F37" s="503"/>
      <c r="G37" s="504"/>
      <c r="H37" s="504"/>
      <c r="I37" s="504"/>
    </row>
    <row r="38" spans="6:9">
      <c r="F38" s="516"/>
      <c r="G38" s="516"/>
      <c r="H38" s="516"/>
      <c r="I38" s="516"/>
    </row>
    <row r="39" spans="6:9">
      <c r="F39" s="218"/>
      <c r="G39" s="219"/>
      <c r="H39" s="219"/>
      <c r="I39" s="219"/>
    </row>
    <row r="40" spans="6:9">
      <c r="F40" s="517"/>
      <c r="G40" s="517"/>
      <c r="H40" s="517"/>
      <c r="I40" s="517"/>
    </row>
    <row r="41" spans="6:9">
      <c r="F41" s="518"/>
      <c r="G41" s="518"/>
      <c r="H41" s="518"/>
      <c r="I41" s="518"/>
    </row>
    <row r="42" spans="6:9">
      <c r="F42" s="519"/>
      <c r="G42" s="519"/>
      <c r="H42" s="519"/>
      <c r="I42" s="519"/>
    </row>
    <row r="43" spans="6:9">
      <c r="F43" s="519"/>
      <c r="G43" s="519"/>
      <c r="H43" s="519"/>
      <c r="I43" s="519"/>
    </row>
    <row r="44" spans="6:9">
      <c r="F44" s="218"/>
      <c r="G44" s="218"/>
      <c r="H44" s="218"/>
      <c r="I44" s="218"/>
    </row>
  </sheetData>
  <mergeCells count="21">
    <mergeCell ref="A10:J10"/>
    <mergeCell ref="A14:J14"/>
    <mergeCell ref="A16:J16"/>
    <mergeCell ref="A17:A18"/>
    <mergeCell ref="A21:H21"/>
    <mergeCell ref="I7:J7"/>
    <mergeCell ref="C8:C9"/>
    <mergeCell ref="D8:D9"/>
    <mergeCell ref="E8:E9"/>
    <mergeCell ref="I8:I9"/>
    <mergeCell ref="J8:J9"/>
    <mergeCell ref="A1:K1"/>
    <mergeCell ref="A2:J2"/>
    <mergeCell ref="A3:J3"/>
    <mergeCell ref="A4:J4"/>
    <mergeCell ref="A5:J5"/>
    <mergeCell ref="A7:A9"/>
    <mergeCell ref="C7:E7"/>
    <mergeCell ref="F7:F9"/>
    <mergeCell ref="G7:G9"/>
    <mergeCell ref="H7:H9"/>
  </mergeCells>
  <pageMargins left="0.7" right="0.7" top="0.75" bottom="0.75" header="0.3" footer="0.3"/>
  <pageSetup paperSize="9" scale="5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19</vt:i4>
      </vt:variant>
    </vt:vector>
  </HeadingPairs>
  <TitlesOfParts>
    <vt:vector size="33" baseType="lpstr">
      <vt:lpstr>GBI 1</vt:lpstr>
      <vt:lpstr>GBI 2</vt:lpstr>
      <vt:lpstr>FRI DD </vt:lpstr>
      <vt:lpstr>FRI V+N</vt:lpstr>
      <vt:lpstr>FRI SPECIAL</vt:lpstr>
      <vt:lpstr>RFI</vt:lpstr>
      <vt:lpstr>SWP</vt:lpstr>
      <vt:lpstr>Кашированные продукты</vt:lpstr>
      <vt:lpstr>Мембраны и Пароизоляция</vt:lpstr>
      <vt:lpstr>Дюбель для НФС</vt:lpstr>
      <vt:lpstr>ROCKROOF</vt:lpstr>
      <vt:lpstr>ROOF Uklon</vt:lpstr>
      <vt:lpstr>ROCKFACADE TG</vt:lpstr>
      <vt:lpstr>ROCKFACADE price m2</vt:lpstr>
      <vt:lpstr>'FRI DD '!Print_Area</vt:lpstr>
      <vt:lpstr>'FRI SPECIAL'!Print_Area</vt:lpstr>
      <vt:lpstr>'FRI V+N'!Print_Area</vt:lpstr>
      <vt:lpstr>'GBI 1'!Print_Area</vt:lpstr>
      <vt:lpstr>'GBI 2'!Print_Area</vt:lpstr>
      <vt:lpstr>RFI!Print_Area</vt:lpstr>
      <vt:lpstr>'ROCKFACADE price m2'!Print_Area</vt:lpstr>
      <vt:lpstr>'ROCKFACADE TG'!Print_Area</vt:lpstr>
      <vt:lpstr>ROCKROOF!Print_Area</vt:lpstr>
      <vt:lpstr>'ROOF Uklon'!Print_Area</vt:lpstr>
      <vt:lpstr>SWP!Print_Area</vt:lpstr>
      <vt:lpstr>'Дюбель для НФС'!Print_Area</vt:lpstr>
      <vt:lpstr>'Кашированные продукты'!Print_Area</vt:lpstr>
      <vt:lpstr>'Мембраны и Пароизоляция'!Print_Area</vt:lpstr>
      <vt:lpstr>'GBI 1'!Print_Titles</vt:lpstr>
      <vt:lpstr>'GBI 2'!Print_Titles</vt:lpstr>
      <vt:lpstr>ROCKROOF!Print_Titles</vt:lpstr>
      <vt:lpstr>'Дюбель для НФС'!Print_Titles</vt:lpstr>
      <vt:lpstr>'Кашированные продукты'!Print_Titles</vt:lpstr>
    </vt:vector>
  </TitlesOfParts>
  <Company>Rockwool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aek</dc:creator>
  <cp:lastModifiedBy>Elena Yurova (RW-RUS/G)</cp:lastModifiedBy>
  <cp:lastPrinted>2015-07-14T11:58:09Z</cp:lastPrinted>
  <dcterms:created xsi:type="dcterms:W3CDTF">2003-09-03T12:54:23Z</dcterms:created>
  <dcterms:modified xsi:type="dcterms:W3CDTF">2015-07-23T12:02:19Z</dcterms:modified>
</cp:coreProperties>
</file>