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0" windowWidth="9420" windowHeight="1176" tabRatio="823" activeTab="0"/>
  </bookViews>
  <sheets>
    <sheet name="АРМАТУРНАЯ СЕТКА" sheetId="1" r:id="rId1"/>
    <sheet name="Арматура, Уголок, Швеллер" sheetId="2" r:id="rId2"/>
    <sheet name="РАСЧЕТ АРМАТУРА 5-12мм" sheetId="3" r:id="rId3"/>
    <sheet name="ВЕС-МЕТАЛЛА" sheetId="4" r:id="rId4"/>
    <sheet name="Арм-ра, Уголок, Швеллер РАСЧЕТ" sheetId="5" state="hidden" r:id="rId5"/>
    <sheet name="Изготовление сетки" sheetId="6" r:id="rId6"/>
    <sheet name="Лист1" sheetId="7" r:id="rId7"/>
    <sheet name="Лист2" sheetId="8" r:id="rId8"/>
    <sheet name="Лист3" sheetId="9" r:id="rId9"/>
  </sheets>
  <definedNames>
    <definedName name="_Hlk442201674" localSheetId="5">'Изготовление сетки'!$A$21</definedName>
    <definedName name="Z_55F2DCB2_3FF8_4614_9788_DC292E633D20_.wvu.PrintArea" localSheetId="1" hidden="1">'Арматура, Уголок, Швеллер'!#REF!</definedName>
    <definedName name="Z_55F2DCB2_3FF8_4614_9788_DC292E633D20_.wvu.PrintArea" localSheetId="0" hidden="1">'АРМАТУРНАЯ СЕТКА'!$A$4:$I$5</definedName>
    <definedName name="Z_55F2DCB2_3FF8_4614_9788_DC292E633D20_.wvu.PrintArea" localSheetId="4" hidden="1">'Арм-ра, Уголок, Швеллер РАСЧЕТ'!#REF!</definedName>
    <definedName name="Z_55F2DCB2_3FF8_4614_9788_DC292E633D20_.wvu.PrintArea" localSheetId="3" hidden="1">'ВЕС-МЕТАЛЛА'!#REF!</definedName>
    <definedName name="Z_55F2DCB2_3FF8_4614_9788_DC292E633D20_.wvu.PrintArea" localSheetId="2" hidden="1">'РАСЧЕТ АРМАТУРА 5-12мм'!#REF!</definedName>
    <definedName name="_xlnm.Print_Area" localSheetId="1">'Арматура, Уголок, Швеллер'!$A$1:$K$93</definedName>
    <definedName name="_xlnm.Print_Area" localSheetId="0">'АРМАТУРНАЯ СЕТКА'!$A$1:$S$62</definedName>
    <definedName name="_xlnm.Print_Area" localSheetId="4">'Арм-ра, Уголок, Швеллер РАСЧЕТ'!$A$1:$M$76</definedName>
    <definedName name="_xlnm.Print_Area" localSheetId="3">'ВЕС-МЕТАЛЛА'!#REF!</definedName>
    <definedName name="_xlnm.Print_Area" localSheetId="5">'Изготовление сетки'!$A$1:$K$38</definedName>
    <definedName name="_xlnm.Print_Area" localSheetId="6">'Лист1'!$A$1:$X$56</definedName>
    <definedName name="_xlnm.Print_Area" localSheetId="7">'Лист2'!$A$1:$O$101</definedName>
    <definedName name="_xlnm.Print_Area" localSheetId="8">'Лист3'!$A$1:$F$12</definedName>
    <definedName name="_xlnm.Print_Area" localSheetId="2">'РАСЧЕТ АРМАТУРА 5-12мм'!#REF!</definedName>
  </definedNames>
  <calcPr fullCalcOnLoad="1" refMode="R1C1"/>
</workbook>
</file>

<file path=xl/sharedStrings.xml><?xml version="1.0" encoding="utf-8"?>
<sst xmlns="http://schemas.openxmlformats.org/spreadsheetml/2006/main" count="1962" uniqueCount="753">
  <si>
    <t>Наименование</t>
  </si>
  <si>
    <t>№</t>
  </si>
  <si>
    <t>Ед.</t>
  </si>
  <si>
    <t>Остаток</t>
  </si>
  <si>
    <t>СЕТКА АРМАТУРНАЯ</t>
  </si>
  <si>
    <t>изм.</t>
  </si>
  <si>
    <t>шт.</t>
  </si>
  <si>
    <t xml:space="preserve"> </t>
  </si>
  <si>
    <t>Цена</t>
  </si>
  <si>
    <t>с НДС</t>
  </si>
  <si>
    <t>пар.</t>
  </si>
  <si>
    <t>Ед.
изм</t>
  </si>
  <si>
    <t>Цена с НДС</t>
  </si>
  <si>
    <t>шт</t>
  </si>
  <si>
    <t>Арматурный каркас</t>
  </si>
  <si>
    <t>п/м</t>
  </si>
  <si>
    <t xml:space="preserve">ДОСТАВКА ОТ 80 000,00 РУБЛЕЙ БЕСПЛАТНО </t>
  </si>
  <si>
    <t xml:space="preserve">Уголок 32*32*4 ст 3пс/сп </t>
  </si>
  <si>
    <t>Уголок 35*35*4 ст 3пс/сп</t>
  </si>
  <si>
    <t>Уголок 40*40*4 ст 3пс/сп</t>
  </si>
  <si>
    <t>Уголок 50*50*5 ст 3пс/сп</t>
  </si>
  <si>
    <t>Уголок 63*63*5 ст 3пс/сп</t>
  </si>
  <si>
    <t xml:space="preserve">Швеллер  6,5У ст3сп5 </t>
  </si>
  <si>
    <t>Труба ВГП 20*2,8 ст3сп</t>
  </si>
  <si>
    <t>Труба ВГП 25*3,2 ст 3пс</t>
  </si>
  <si>
    <t>Труба ВГП 32*3,2 ст 3пс</t>
  </si>
  <si>
    <t>Труба ВГП 40*3,5 ст 3сп</t>
  </si>
  <si>
    <t>380 х 1500     50 х 50   =   0,57м2       3,8мм</t>
  </si>
  <si>
    <t>380 х 2000     50 х 50   =   0,76м2       3,8мм</t>
  </si>
  <si>
    <t>380 х 1500  100 х 100   =  0,57м2       3,8мм</t>
  </si>
  <si>
    <t>380 х 2000  100 х 100   =  0,76м2       3,8мм</t>
  </si>
  <si>
    <t>700 х 3000  100 х 100   =  2,10м2       3,8мм</t>
  </si>
  <si>
    <t>1000 х 3000  100 х 100   =  3,00м2     3,8мм</t>
  </si>
  <si>
    <t>м2</t>
  </si>
  <si>
    <t>Труба ВГП 40*3,5 х 2,5 метр  заборная</t>
  </si>
  <si>
    <t>640 х 1500     50 х 50   =   0,96м2       3,8мм</t>
  </si>
  <si>
    <t>700 х 3000  150 х 150   =  2,10м2       3,8мм</t>
  </si>
  <si>
    <t xml:space="preserve">      </t>
  </si>
  <si>
    <t>рул</t>
  </si>
  <si>
    <t>10 м2</t>
  </si>
  <si>
    <t>15 м2</t>
  </si>
  <si>
    <t>20 м2</t>
  </si>
  <si>
    <t>кв.м</t>
  </si>
  <si>
    <t>Проволока</t>
  </si>
  <si>
    <t>КАЛИНИНА 88</t>
  </si>
  <si>
    <t>1.  Из двух арматур</t>
  </si>
  <si>
    <t>3.  Из четырёх арматур</t>
  </si>
  <si>
    <t>1000 х 3000  100 х 100   =  3,00м2     5/6мм</t>
  </si>
  <si>
    <t>1000 х 3000  100 х 100 =  3,00м2     5/10мм</t>
  </si>
  <si>
    <t>1000 х 3000  150 х 150 =  3,00м2     5/10мм</t>
  </si>
  <si>
    <t>180 х 2000     50 х 50   =   0,36м2       3,8мм</t>
  </si>
  <si>
    <t>1000 х 3000  200 х 200   =  3,00м2     5/6мм</t>
  </si>
  <si>
    <t>1000 х 3000  200 х 200   =  3,00м2   5/10мм</t>
  </si>
  <si>
    <t>110 х 2000  90 х 150   =  0,22м2         3,8мм</t>
  </si>
  <si>
    <t>d 6 мм      от 100 рублей</t>
  </si>
  <si>
    <t>d 6 мм      от 150 рублей</t>
  </si>
  <si>
    <t>d 6 мм</t>
  </si>
  <si>
    <t>d 8 мм</t>
  </si>
  <si>
    <t>d 10мм</t>
  </si>
  <si>
    <t>d 12мм</t>
  </si>
  <si>
    <t xml:space="preserve">Арматурный каркас  бывает нескольких видов, мы вам показываем образцы трех видов, вам на выбор:                         </t>
  </si>
  <si>
    <t>25мм×25мм            1,6мм    ЦИНК          (1,5м×10 м)</t>
  </si>
  <si>
    <t>30мм×30мм            1,6мм    ЦИНК          (1,5м×10 м)</t>
  </si>
  <si>
    <t>35мм×35мм            1,6мм    ЦИНК          (1,5м×10 м)</t>
  </si>
  <si>
    <t>в наличии</t>
  </si>
  <si>
    <t>Швеллер 8П ст 3пс/сп</t>
  </si>
  <si>
    <t>35мм×35мм            1,6мм                       (1,5м×10 м)</t>
  </si>
  <si>
    <t>40мм×40мм            1,6мм                       (1,5м×10 м)</t>
  </si>
  <si>
    <t>40мм×40мм            1,8мм                       (1,5м×10 м)</t>
  </si>
  <si>
    <t>45мм×45мм            1,8мм                       (1,5м×10 м)</t>
  </si>
  <si>
    <t>50мм×50мм            1,6мм                       (1,5м×10 м)</t>
  </si>
  <si>
    <t>50мм×50мм            1,8мм                       (1,5м×10 м)</t>
  </si>
  <si>
    <t>50мм×50мм            2,0мм                       (1,5м×10 м)</t>
  </si>
  <si>
    <t>50мм×50мм            1,8мм    ЦИНК          (1,5м×10 м)</t>
  </si>
  <si>
    <t>50мм×50мм            1,8мм                       (2,0м×10 м)</t>
  </si>
  <si>
    <t>30мм×30мм            1,6мм                       (1,5м×10 м)</t>
  </si>
  <si>
    <t>25мм×25мм            1,6мм                       (1,5м×10 м)</t>
  </si>
  <si>
    <t>25мм×25мм            1,4мм                       (1,5м×10 м)</t>
  </si>
  <si>
    <t>20мм×20мм            1,4мм                       (1,5м×10 м)</t>
  </si>
  <si>
    <t>15мм×15мм            1,2мм                       (1,0м×10 м)</t>
  </si>
  <si>
    <t>10мм×10мм            1,0мм                       (1,0м×10 м)</t>
  </si>
  <si>
    <t>1000 х 3000  150 х 150   =  3,00м2     8,0мм</t>
  </si>
  <si>
    <t>1000 х 3000  200 х 200   =  3,00м2     8,0мм</t>
  </si>
  <si>
    <t>1000 х 3000  100 х 100 =  3,00м2     10,0мм</t>
  </si>
  <si>
    <t>180 х 2000      100 х 100   =   0,36м2   3,0мм</t>
  </si>
  <si>
    <t>380 х 2000      100 х 100   =   0,76м2   3,0мм</t>
  </si>
  <si>
    <t xml:space="preserve">1000 х 3000  150 х 150 =  3,00м2     10,0мм </t>
  </si>
  <si>
    <t>1000 х 3000  200 х 200   =  3,00м2     5/8мм</t>
  </si>
  <si>
    <t>180 х 2000       50 х 50   =   0,36м2     3,0мм</t>
  </si>
  <si>
    <t>380 х 2000       50 х 50   =   0,76м2     3,0мм</t>
  </si>
  <si>
    <t>1400 х 3000  100 х 100  =  4,20м2      3,8мм</t>
  </si>
  <si>
    <t>35мм×35мм            1,8мм                       (1,5м×10 м)</t>
  </si>
  <si>
    <t>40мм×40мм            1,6мм    ЦИНК          (1,5м×10 м)</t>
  </si>
  <si>
    <t>45мм×45мм            1,8мм    ЦИНК          (1,5м×10 м)</t>
  </si>
  <si>
    <t>50мм×50мм            2,0мм                       (2,0м×10 м)</t>
  </si>
  <si>
    <t>500 х 2000  100 х 100   =  1,0м2         3,8мм</t>
  </si>
  <si>
    <t>500 х 2000     50 х 50   =   1,0м2         3,8мм</t>
  </si>
  <si>
    <t>2000 х 3000  100 х 100  =  6,00м2       3,8мм</t>
  </si>
  <si>
    <t>2000 х 6000  100 х 100  =  12,00м2     3,8мм</t>
  </si>
  <si>
    <t>2000 х 3000  150 х 150   =  6,00м2      3,8мм</t>
  </si>
  <si>
    <t>2000 х 6000  150 х 150 =  12,00м2      3,8мм</t>
  </si>
  <si>
    <t>2000 х 3000  200 х 200   =  6,00м2      3,8мм</t>
  </si>
  <si>
    <t>2000 х 6000  200 х 200 =  12,00м2      3,8мм</t>
  </si>
  <si>
    <t>500 х 2000       50 х 50   =   1,0м2       3,0мм</t>
  </si>
  <si>
    <t>500 х 2000      100 х 100   =   1,0м2     3,0мм</t>
  </si>
  <si>
    <t>кг</t>
  </si>
  <si>
    <t>Рукавицы:</t>
  </si>
  <si>
    <t>Проволока   d 1,4 мм</t>
  </si>
  <si>
    <t>Проволока   d 1,6 мм</t>
  </si>
  <si>
    <t>Проволока   d 1,8 мм</t>
  </si>
  <si>
    <t>Проволока   d 2,0 мм</t>
  </si>
  <si>
    <t>меш.</t>
  </si>
  <si>
    <t>Крепежи:   20х30; 20х40; 30х40; 30х50;</t>
  </si>
  <si>
    <t>Проволока ВР-1       3,8 мм</t>
  </si>
  <si>
    <t>Проволока ВР-1       5,0 мм</t>
  </si>
  <si>
    <t>Уголок равнополочный 25*25*4 ст 3пс/сп</t>
  </si>
  <si>
    <t>Труба водогазопроводная 15*2,8 ст3пс</t>
  </si>
  <si>
    <t>1000 х 3000     100 х 100   =   3,0м2  3,0мм</t>
  </si>
  <si>
    <t>1000 х 3000     150 х 150   =   3,0м2  3,0мм</t>
  </si>
  <si>
    <t>1000 х 2000  100 х 100 =  2,0м2       3,8мм</t>
  </si>
  <si>
    <t>500 х 2000  50 х 50   =  1,0м2          5,0мм</t>
  </si>
  <si>
    <t>1000 х 3000  100 х 100   =  3,0м2     5,0мм</t>
  </si>
  <si>
    <t>1000 х 3000  150 х 150   =  3,0м2     5,0мм</t>
  </si>
  <si>
    <t>1000 х 3000  200 х 200   =  3,0м2     5,0мм</t>
  </si>
  <si>
    <t>1000 х 3000  150 х 150   =  3,0м2     5/6мм</t>
  </si>
  <si>
    <t>1000 х 3000  150 х 150 =  3,0м2       5/8мм</t>
  </si>
  <si>
    <t>20мм×20мм            1,6мм                       (1,5м×10 м)</t>
  </si>
  <si>
    <t>ЦЕМЕНТ М400</t>
  </si>
  <si>
    <t>10мм×10мм            1,2мм                       (1,0м×10 м)</t>
  </si>
  <si>
    <t>Проволока   d 1,0 мм</t>
  </si>
  <si>
    <t>Проволока   d 1,2 мм</t>
  </si>
  <si>
    <t>Перчатки зеленые прорезиненные</t>
  </si>
  <si>
    <t>Перчатки серые прорезиненные</t>
  </si>
  <si>
    <t>25,00 руб.</t>
  </si>
  <si>
    <t>30,00 руб.</t>
  </si>
  <si>
    <t>35,00 руб.</t>
  </si>
  <si>
    <t>1000 х 3000  200 х 200   =  3,0м2        3,8мм</t>
  </si>
  <si>
    <t>1000 х 3000  150 х 150   =  3,0м2       3,8мм</t>
  </si>
  <si>
    <t>1400 х 3000  150 х 150   =  4,2м2     3,8мм</t>
  </si>
  <si>
    <t>500 х 1500     50 х 50   =   0,75м2       3,8мм</t>
  </si>
  <si>
    <t>500 х 1500  100 х 100   =  0,75м2       3,8мм</t>
  </si>
  <si>
    <t>1000 х 3000  120 х 120   =  3,00м2     3,8мм</t>
  </si>
  <si>
    <t>380 х 2000  50 х 50   =  0,76м2          5,0мм</t>
  </si>
  <si>
    <t>Н а и м е н о в а н и е   т о в а р а</t>
  </si>
  <si>
    <r>
      <rPr>
        <i/>
        <sz val="20"/>
        <color indexed="8"/>
        <rFont val="Arial"/>
        <family val="2"/>
      </rPr>
      <t>САЙТ</t>
    </r>
    <r>
      <rPr>
        <i/>
        <sz val="24"/>
        <color indexed="8"/>
        <rFont val="Arial"/>
        <family val="2"/>
      </rPr>
      <t xml:space="preserve">: WWW.SETKAKRAS.RU </t>
    </r>
    <r>
      <rPr>
        <b/>
        <i/>
        <sz val="24"/>
        <color indexed="8"/>
        <rFont val="Arial"/>
        <family val="2"/>
      </rPr>
      <t xml:space="preserve"> эл.почта. sosna2002@mail.ru;  2968052@bk.ru</t>
    </r>
  </si>
  <si>
    <t>500 х 2000       40 х 40   =   1,0м2       3,0мм</t>
  </si>
  <si>
    <t>1000 х 3000  50 х 50   =  3,00м2      6,0мм</t>
  </si>
  <si>
    <t>Вес 1 кв.м.</t>
  </si>
  <si>
    <t>Толщина ММ</t>
  </si>
  <si>
    <t>Расчет теоретического веса проволоки</t>
  </si>
  <si>
    <t>мм</t>
  </si>
  <si>
    <t>кг/м</t>
  </si>
  <si>
    <t>метр</t>
  </si>
  <si>
    <t>ЛИСТ</t>
  </si>
  <si>
    <t>Номер профиля</t>
  </si>
  <si>
    <t>Вес, кг/м</t>
  </si>
  <si>
    <t>АРМАТУРА</t>
  </si>
  <si>
    <t>Размеры</t>
  </si>
  <si>
    <t>Масса 1м, кг</t>
  </si>
  <si>
    <t>Метров в тонне</t>
  </si>
  <si>
    <t>h</t>
  </si>
  <si>
    <t>b</t>
  </si>
  <si>
    <t>s</t>
  </si>
  <si>
    <t>t</t>
  </si>
  <si>
    <t xml:space="preserve"> 14С </t>
  </si>
  <si>
    <t xml:space="preserve"> 20С </t>
  </si>
  <si>
    <t xml:space="preserve"> 20Са </t>
  </si>
  <si>
    <t xml:space="preserve"> 22С </t>
  </si>
  <si>
    <t xml:space="preserve"> 27С </t>
  </si>
  <si>
    <t xml:space="preserve"> 27Са </t>
  </si>
  <si>
    <t xml:space="preserve"> 36С </t>
  </si>
  <si>
    <t xml:space="preserve"> 18М </t>
  </si>
  <si>
    <t xml:space="preserve"> 24М </t>
  </si>
  <si>
    <t xml:space="preserve"> 30М </t>
  </si>
  <si>
    <t xml:space="preserve"> 36М </t>
  </si>
  <si>
    <t xml:space="preserve"> 45М </t>
  </si>
  <si>
    <t xml:space="preserve"> 10Б1 </t>
  </si>
  <si>
    <t xml:space="preserve"> 12Б1 </t>
  </si>
  <si>
    <t xml:space="preserve"> 14Б1 </t>
  </si>
  <si>
    <t xml:space="preserve"> 14Б2 </t>
  </si>
  <si>
    <t xml:space="preserve"> 16Б1 </t>
  </si>
  <si>
    <t xml:space="preserve"> 16Б2 </t>
  </si>
  <si>
    <t xml:space="preserve"> 18Б1 </t>
  </si>
  <si>
    <t xml:space="preserve"> 18Б2 </t>
  </si>
  <si>
    <t xml:space="preserve"> 20Б1 </t>
  </si>
  <si>
    <t xml:space="preserve"> 23Б1 </t>
  </si>
  <si>
    <t xml:space="preserve"> 26Б1 </t>
  </si>
  <si>
    <t xml:space="preserve"> 26Б2 </t>
  </si>
  <si>
    <t xml:space="preserve"> 30Б1 </t>
  </si>
  <si>
    <t xml:space="preserve"> 30Б2 </t>
  </si>
  <si>
    <t xml:space="preserve"> 35Б1 </t>
  </si>
  <si>
    <t xml:space="preserve"> 35Б2 </t>
  </si>
  <si>
    <t xml:space="preserve"> 40Б1 </t>
  </si>
  <si>
    <t xml:space="preserve"> 40Б2 </t>
  </si>
  <si>
    <t xml:space="preserve"> 45Б1 </t>
  </si>
  <si>
    <t xml:space="preserve"> 45Б2 </t>
  </si>
  <si>
    <t xml:space="preserve"> 50Б1 </t>
  </si>
  <si>
    <t xml:space="preserve"> 50Б2 </t>
  </si>
  <si>
    <t xml:space="preserve"> 55Б1 </t>
  </si>
  <si>
    <t xml:space="preserve"> 55Б2 </t>
  </si>
  <si>
    <t xml:space="preserve"> 60Б1 </t>
  </si>
  <si>
    <t xml:space="preserve"> 60Б2 </t>
  </si>
  <si>
    <t xml:space="preserve"> 70Б1 </t>
  </si>
  <si>
    <t xml:space="preserve"> 70Б2 </t>
  </si>
  <si>
    <t xml:space="preserve"> 80Б1 </t>
  </si>
  <si>
    <t xml:space="preserve"> 80Б2 </t>
  </si>
  <si>
    <t xml:space="preserve"> 90Б1 </t>
  </si>
  <si>
    <t xml:space="preserve"> 90Б2 </t>
  </si>
  <si>
    <t xml:space="preserve"> 100Б1 </t>
  </si>
  <si>
    <t xml:space="preserve"> 100Б2 </t>
  </si>
  <si>
    <t xml:space="preserve"> 100Б3 </t>
  </si>
  <si>
    <t xml:space="preserve"> 100Б4 </t>
  </si>
  <si>
    <t xml:space="preserve"> 20Ш1 </t>
  </si>
  <si>
    <t xml:space="preserve"> 23Ш1 </t>
  </si>
  <si>
    <t xml:space="preserve"> 26Ш1 </t>
  </si>
  <si>
    <t xml:space="preserve"> 26Ш2 </t>
  </si>
  <si>
    <t xml:space="preserve"> 30Ш1 </t>
  </si>
  <si>
    <t xml:space="preserve"> 30Ш2 </t>
  </si>
  <si>
    <t xml:space="preserve"> 30Ш3 </t>
  </si>
  <si>
    <t xml:space="preserve"> 35Ш1 </t>
  </si>
  <si>
    <t xml:space="preserve"> 35Ш2 </t>
  </si>
  <si>
    <t xml:space="preserve"> 35Ш3 </t>
  </si>
  <si>
    <t xml:space="preserve"> 40Ш1 </t>
  </si>
  <si>
    <t xml:space="preserve"> 40Ш2 </t>
  </si>
  <si>
    <t xml:space="preserve"> 40Ш3 </t>
  </si>
  <si>
    <t xml:space="preserve"> 50Ш1 </t>
  </si>
  <si>
    <t xml:space="preserve"> 50Ш2 </t>
  </si>
  <si>
    <t xml:space="preserve"> 50Ш3 </t>
  </si>
  <si>
    <t xml:space="preserve"> 50Ш4 </t>
  </si>
  <si>
    <t xml:space="preserve"> 60Ш1 </t>
  </si>
  <si>
    <t xml:space="preserve"> 60Ш2 </t>
  </si>
  <si>
    <t xml:space="preserve"> 60Ш3 </t>
  </si>
  <si>
    <t xml:space="preserve"> 60Ш4 </t>
  </si>
  <si>
    <t xml:space="preserve"> 70Ш1 </t>
  </si>
  <si>
    <t xml:space="preserve"> 70Ш2 </t>
  </si>
  <si>
    <t xml:space="preserve"> 70Ш3 </t>
  </si>
  <si>
    <t xml:space="preserve"> 70Ш4 </t>
  </si>
  <si>
    <t xml:space="preserve"> 70Ш5 </t>
  </si>
  <si>
    <t xml:space="preserve"> 24ДБ1 </t>
  </si>
  <si>
    <t xml:space="preserve"> 27ДБ1 </t>
  </si>
  <si>
    <t xml:space="preserve"> 35ДБ1 </t>
  </si>
  <si>
    <t xml:space="preserve"> 36ДБ1 </t>
  </si>
  <si>
    <t xml:space="preserve"> 40ДБ1 </t>
  </si>
  <si>
    <t xml:space="preserve"> 45ДБ1 </t>
  </si>
  <si>
    <t xml:space="preserve"> 45ДБ2 </t>
  </si>
  <si>
    <t xml:space="preserve"> 30ДШ1 </t>
  </si>
  <si>
    <t xml:space="preserve"> 40ДШ1 </t>
  </si>
  <si>
    <t xml:space="preserve"> 50ДШ1 </t>
  </si>
  <si>
    <t xml:space="preserve"> 20К1 </t>
  </si>
  <si>
    <t xml:space="preserve"> 20К2 </t>
  </si>
  <si>
    <t xml:space="preserve"> 23К1 </t>
  </si>
  <si>
    <t xml:space="preserve"> 23К2 </t>
  </si>
  <si>
    <t xml:space="preserve"> 26К1 </t>
  </si>
  <si>
    <t xml:space="preserve"> 26К2 </t>
  </si>
  <si>
    <t xml:space="preserve"> 26К3 </t>
  </si>
  <si>
    <t xml:space="preserve"> 30К1 </t>
  </si>
  <si>
    <t xml:space="preserve"> 30К2 </t>
  </si>
  <si>
    <t xml:space="preserve"> 30К3 </t>
  </si>
  <si>
    <t xml:space="preserve"> 35К1 </t>
  </si>
  <si>
    <t xml:space="preserve"> 35К2 </t>
  </si>
  <si>
    <t xml:space="preserve"> 35К3 </t>
  </si>
  <si>
    <t xml:space="preserve"> 40К1 </t>
  </si>
  <si>
    <t xml:space="preserve"> 40К2 </t>
  </si>
  <si>
    <t xml:space="preserve"> 40К3 </t>
  </si>
  <si>
    <t xml:space="preserve"> 40К4 </t>
  </si>
  <si>
    <t xml:space="preserve"> 40К5 </t>
  </si>
  <si>
    <t xml:space="preserve"> 25Б1 </t>
  </si>
  <si>
    <t xml:space="preserve"> 25Б2 </t>
  </si>
  <si>
    <t xml:space="preserve"> 25Ш1 </t>
  </si>
  <si>
    <t xml:space="preserve"> 45Ш1 </t>
  </si>
  <si>
    <t xml:space="preserve"> 25К1 </t>
  </si>
  <si>
    <t xml:space="preserve"> 25К2 </t>
  </si>
  <si>
    <t xml:space="preserve"> 25К3 </t>
  </si>
  <si>
    <t xml:space="preserve"> 30К4 </t>
  </si>
  <si>
    <t xml:space="preserve"> 31У3А </t>
  </si>
  <si>
    <t xml:space="preserve"> 31У4А </t>
  </si>
  <si>
    <t xml:space="preserve"> 36У1А </t>
  </si>
  <si>
    <t xml:space="preserve"> 36У2А </t>
  </si>
  <si>
    <t xml:space="preserve"> 41У1А </t>
  </si>
  <si>
    <t xml:space="preserve"> 41У2А </t>
  </si>
  <si>
    <t xml:space="preserve"> 46У3А </t>
  </si>
  <si>
    <t xml:space="preserve"> 61У1А </t>
  </si>
  <si>
    <t xml:space="preserve"> 61У2А </t>
  </si>
  <si>
    <t xml:space="preserve"> 31Б1А </t>
  </si>
  <si>
    <t xml:space="preserve"> 31Б2А </t>
  </si>
  <si>
    <t xml:space="preserve"> 31Б3А </t>
  </si>
  <si>
    <t xml:space="preserve"> 36Б1А </t>
  </si>
  <si>
    <t xml:space="preserve"> 36Б2А </t>
  </si>
  <si>
    <t xml:space="preserve"> 36Б3А </t>
  </si>
  <si>
    <t xml:space="preserve"> 41Б1А </t>
  </si>
  <si>
    <t xml:space="preserve"> 41Б2А </t>
  </si>
  <si>
    <t xml:space="preserve"> 46Б1А </t>
  </si>
  <si>
    <t xml:space="preserve"> 46Б2А </t>
  </si>
  <si>
    <t xml:space="preserve"> 61Б1А </t>
  </si>
  <si>
    <t xml:space="preserve"> 61Б2А </t>
  </si>
  <si>
    <t xml:space="preserve"> 20Д1А </t>
  </si>
  <si>
    <t xml:space="preserve"> 20Д2А </t>
  </si>
  <si>
    <t xml:space="preserve"> 25Д2А </t>
  </si>
  <si>
    <t xml:space="preserve"> 25Д3А </t>
  </si>
  <si>
    <t xml:space="preserve"> 12КС </t>
  </si>
  <si>
    <t xml:space="preserve"> 15К1С </t>
  </si>
  <si>
    <t xml:space="preserve"> 15К1А </t>
  </si>
  <si>
    <t xml:space="preserve"> 15К2А </t>
  </si>
  <si>
    <t xml:space="preserve"> 15К3А </t>
  </si>
  <si>
    <t xml:space="preserve"> 20К2А </t>
  </si>
  <si>
    <t xml:space="preserve"> 20К3А </t>
  </si>
  <si>
    <t xml:space="preserve"> 20К4А </t>
  </si>
  <si>
    <t xml:space="preserve"> 20К5А </t>
  </si>
  <si>
    <t xml:space="preserve"> 20К4С </t>
  </si>
  <si>
    <t xml:space="preserve"> 25К1АС </t>
  </si>
  <si>
    <t xml:space="preserve"> 25К4С </t>
  </si>
  <si>
    <t xml:space="preserve"> 30К3С </t>
  </si>
  <si>
    <t xml:space="preserve"> 31К1АС </t>
  </si>
  <si>
    <t xml:space="preserve"> 31К3АС </t>
  </si>
  <si>
    <t xml:space="preserve"> 35К3С </t>
  </si>
  <si>
    <t xml:space="preserve"> 35К4С </t>
  </si>
  <si>
    <t xml:space="preserve"> 40К9С </t>
  </si>
  <si>
    <t xml:space="preserve"> 30Ш2С </t>
  </si>
  <si>
    <t xml:space="preserve"> 50Ш2С </t>
  </si>
  <si>
    <t>Номер двутавра</t>
  </si>
  <si>
    <t>Масса балки двутавровой с уклоном внутренних граней полок (ГОСТ 8239-89)</t>
  </si>
  <si>
    <t>Масса балки специальной (ГОСТ 19425-74)</t>
  </si>
  <si>
    <t xml:space="preserve"> Масса балки широкополочной специальных размеров (СТО АСЧМ 20-93)</t>
  </si>
  <si>
    <t>Масса балки нормальной с параллельными гранями полок (ГОСТ 26020-83)</t>
  </si>
  <si>
    <t>Масса балки широкополочной с параллельными гранями полок (ГОСТ 26020-83)</t>
  </si>
  <si>
    <t>Масса балки дополнит.серии с параллельными гранями полок (ГОСТ 26020-83)</t>
  </si>
  <si>
    <t>Масса балки колонной с параллельными гранями полок (ГОСТ 26020-83)</t>
  </si>
  <si>
    <t>Масса балки нормальной (СТО АСЧМ 20-93)</t>
  </si>
  <si>
    <t>Масса балки широкополочной (СТО АСЧМ 20-93)</t>
  </si>
  <si>
    <t>Масса балки колонной (СТО АСЧМ 20-93)</t>
  </si>
  <si>
    <t>Масса балки узкополочной (СТО АСЧМ 20-93)</t>
  </si>
  <si>
    <t>Масса балки нормальной специальных размеров (СТО АСЧМ 20-93)</t>
  </si>
  <si>
    <t>Масса балки среднеполочной специальных размеров (СТО АСЧМ 20-93)</t>
  </si>
  <si>
    <t>Масса балки колонной специальных размеров (СТО АСЧМ 20-93)</t>
  </si>
  <si>
    <t>Балки  двутавра</t>
  </si>
  <si>
    <t>Вес квадрата (ГОСТ 2591-88)</t>
  </si>
  <si>
    <t>Вес круга (ГОСТ 2590-88)</t>
  </si>
  <si>
    <t>Лист стальной рифленый</t>
  </si>
  <si>
    <t>Лист стальной горячекатаный и холоднокатаный</t>
  </si>
  <si>
    <t>ромбическое рифление         Вес 1 кв.м.</t>
  </si>
  <si>
    <t>чечевичное рифление         Вес 1 кв.м.</t>
  </si>
  <si>
    <t>Обозначение профилированного листа</t>
  </si>
  <si>
    <t>Размеры и вес профилированного листа (ГОСТ 24045-94)</t>
  </si>
  <si>
    <t>Профнастил типа Н</t>
  </si>
  <si>
    <t>Н57-750</t>
  </si>
  <si>
    <t>Н60-845</t>
  </si>
  <si>
    <t>Н75-750</t>
  </si>
  <si>
    <t>Н114-600</t>
  </si>
  <si>
    <t>НС35-1000</t>
  </si>
  <si>
    <t>НС44-1000</t>
  </si>
  <si>
    <t>Профлист типа НС</t>
  </si>
  <si>
    <t>С8-1150</t>
  </si>
  <si>
    <t>С10-1000</t>
  </si>
  <si>
    <t>С21-1000</t>
  </si>
  <si>
    <t>Профлист типа С</t>
  </si>
  <si>
    <t>Расчет веса трубы стальной профильной (DIN 2395, ТУ 14-105-566-93)</t>
  </si>
  <si>
    <t>Толщина стенки S, мм</t>
  </si>
  <si>
    <t>Диометр мм</t>
  </si>
  <si>
    <t>Стенка мм</t>
  </si>
  <si>
    <t>Размеры и вес трубы стальной прямоугольной (DIN 14-105-566-93)</t>
  </si>
  <si>
    <t>20/15</t>
  </si>
  <si>
    <t>25/15</t>
  </si>
  <si>
    <t>30/20</t>
  </si>
  <si>
    <t>40/20</t>
  </si>
  <si>
    <t>40/25</t>
  </si>
  <si>
    <t>50/20</t>
  </si>
  <si>
    <t>50/25</t>
  </si>
  <si>
    <t>50/30</t>
  </si>
  <si>
    <t>50/40</t>
  </si>
  <si>
    <t>60/20</t>
  </si>
  <si>
    <t>60/25</t>
  </si>
  <si>
    <t>60/30</t>
  </si>
  <si>
    <t>60/40</t>
  </si>
  <si>
    <t>70/30</t>
  </si>
  <si>
    <t>70/40</t>
  </si>
  <si>
    <t>80/30</t>
  </si>
  <si>
    <t>80/40</t>
  </si>
  <si>
    <t>a</t>
  </si>
  <si>
    <t>Размеры и вес стального уголка прокатного равнополочного (ГОСТ 8509-93)</t>
  </si>
  <si>
    <t>Размеры и вес уголка гнутого равнополочного (ГОСТ 19771-93)</t>
  </si>
  <si>
    <t>Размеры и вес швеллера горячекатаного с внутренним уклоном граней полок (ГОСТ 8240-97)</t>
  </si>
  <si>
    <t>5У</t>
  </si>
  <si>
    <t>Номер швеллера</t>
  </si>
  <si>
    <t>Размер, мм</t>
  </si>
  <si>
    <t>6,5У</t>
  </si>
  <si>
    <t>8У</t>
  </si>
  <si>
    <t>10У</t>
  </si>
  <si>
    <t>12У</t>
  </si>
  <si>
    <t>14у</t>
  </si>
  <si>
    <t>16у</t>
  </si>
  <si>
    <t>18у</t>
  </si>
  <si>
    <t>18аУ</t>
  </si>
  <si>
    <t>20У</t>
  </si>
  <si>
    <t>24У</t>
  </si>
  <si>
    <t>30У</t>
  </si>
  <si>
    <t>33У</t>
  </si>
  <si>
    <t>36у</t>
  </si>
  <si>
    <t>40У</t>
  </si>
  <si>
    <t>Размеры и вес швеллера горячекатаного с параллельными гранями полок (ГОСТ 8240-97)</t>
  </si>
  <si>
    <t>5П</t>
  </si>
  <si>
    <t>6,5П</t>
  </si>
  <si>
    <t>8П</t>
  </si>
  <si>
    <t>10П</t>
  </si>
  <si>
    <t>12П</t>
  </si>
  <si>
    <t>14П</t>
  </si>
  <si>
    <t>16П</t>
  </si>
  <si>
    <t>16аП</t>
  </si>
  <si>
    <t>18П</t>
  </si>
  <si>
    <t>18аП</t>
  </si>
  <si>
    <t>20П</t>
  </si>
  <si>
    <t>22П</t>
  </si>
  <si>
    <t>24П</t>
  </si>
  <si>
    <t>27П</t>
  </si>
  <si>
    <t>30П</t>
  </si>
  <si>
    <t>33П</t>
  </si>
  <si>
    <t>36П</t>
  </si>
  <si>
    <t>40П</t>
  </si>
  <si>
    <t>Размеры и вес швеллера стального гнутого равнополочного (ГОСТ 8247-83)</t>
  </si>
  <si>
    <t>Вес шестигранника (ГОСТ 2879-88)</t>
  </si>
  <si>
    <t>Услов-ный проход, мм</t>
  </si>
  <si>
    <t>Наруж-ный диа-метр d, мм</t>
  </si>
  <si>
    <t>Диаметр d, дюйм</t>
  </si>
  <si>
    <t>Лег-ких</t>
  </si>
  <si>
    <t>Обык-новен-ных</t>
  </si>
  <si>
    <t>Уси-лен-ных</t>
  </si>
  <si>
    <t>1/4.</t>
  </si>
  <si>
    <t>1/3.</t>
  </si>
  <si>
    <t>2/5.</t>
  </si>
  <si>
    <t>1/2.</t>
  </si>
  <si>
    <t>3/4.</t>
  </si>
  <si>
    <t>Вес трубы водогазопроводной (ГОСТ 3262-75)</t>
  </si>
  <si>
    <t>-</t>
  </si>
  <si>
    <t>Наруж-ный диаметр d, мм</t>
  </si>
  <si>
    <t>Вес, кг/м (по толщине стенки S)</t>
  </si>
  <si>
    <t>Вес трубы водогазопроводной (ГОСТ 10704-91)</t>
  </si>
  <si>
    <t>1000 х 3000  100 х 100   =  3,00м2      6,0мм</t>
  </si>
  <si>
    <t>1000 х 3000  150 х 150   =  3,0м2      6,0мм</t>
  </si>
  <si>
    <t>4.  КАРКАС из четырёх арматур 200х300 мм 3000 мм</t>
  </si>
  <si>
    <t>5.  КАРКАС из четырёх арматур 200х300 мм 3000 мм</t>
  </si>
  <si>
    <t>6.  КАРКАС из четырёх арматур 200х300 мм 3000 мм</t>
  </si>
  <si>
    <t xml:space="preserve">  1.  КАРКАС из двух арматур 500х3000 200х300 мм</t>
  </si>
  <si>
    <t xml:space="preserve">  2.  КАРКАС из трёх арматур 500х3000 100х300 мм</t>
  </si>
  <si>
    <t xml:space="preserve">  3.  КАРКАС из четырёх арматур 200х300 мм 3000 мм</t>
  </si>
  <si>
    <t>Н а и м е н о в а н и е</t>
  </si>
  <si>
    <t>15мм×15мм            1,0мм                       (1,0м×10 м)</t>
  </si>
  <si>
    <t>15мм×15мм            1,6мм                       (1,0м×10 м)</t>
  </si>
  <si>
    <t>50мм×50мм   компактная укладка  1,8мм  (1,5м×10 м)</t>
  </si>
  <si>
    <t>50мм×50мм            2,5мм                       (1,5м×10 м)</t>
  </si>
  <si>
    <t>50мм×50мм            3,0мм                       (1,5м×10 м)</t>
  </si>
  <si>
    <t>20мм×20мм            1,6мм     ЦИНК          (1,5м×10 м)</t>
  </si>
  <si>
    <t>40мм×40мм            1,8мм    ЦИНК          (1,5м×10 м)</t>
  </si>
  <si>
    <t>50мм×50мм            2,0мм      ЦИНК         (1,5м×10 м)</t>
  </si>
  <si>
    <t>50мм×50мм            1,8мм      ЦИНК         (2,0м×10 м)</t>
  </si>
  <si>
    <t>50мм×50мм            2,0мм      ЦИНК         (2,0м×10 м)</t>
  </si>
  <si>
    <t>35мм×35мм          2,5мм    ПВХ зеленая  (1,5м×10 м)</t>
  </si>
  <si>
    <t>40мм×40мм          2,5мм    ПВХ зеленая  (1,5м×10 м)</t>
  </si>
  <si>
    <t>50мм×50мм          2,5мм    ПВХ зеленая  (1,5м×10 м)</t>
  </si>
  <si>
    <t>50мм×50мм          2,5мм    ПВХ зеленая  (2,0м×10 м)</t>
  </si>
  <si>
    <t>30мм×30мм            1,4мм                       (1,5м×10 м)</t>
  </si>
  <si>
    <t>45мм×45мм            2,0мм                       (1,5м×10 м)</t>
  </si>
  <si>
    <t>50мм×50мм            1,6мм    ЦИНК          (1,5м×10 м)</t>
  </si>
  <si>
    <t>20м2</t>
  </si>
  <si>
    <t>Уголок 75*75*6 ст 3пс/сп</t>
  </si>
  <si>
    <t>Перчатки красно-желтые прорезиненные</t>
  </si>
  <si>
    <t>1 резка - 20 рублей</t>
  </si>
  <si>
    <t>1 метр  резки -  30 рублей</t>
  </si>
  <si>
    <t>1 резка - 30 рублей</t>
  </si>
  <si>
    <t>1 метр  резки -  50 рублей</t>
  </si>
  <si>
    <t>1 резка - 50 рублей</t>
  </si>
  <si>
    <t>1 резка - 40 рублей</t>
  </si>
  <si>
    <t>1000 х 3000     200 х 200   =   3,0м2  3,0мм</t>
  </si>
  <si>
    <t>1000 х 3000  100 х 100  = 3,00м2   8,0мм</t>
  </si>
  <si>
    <t>1 резка - 5 рублей</t>
  </si>
  <si>
    <t xml:space="preserve">Проволока   d 0,8 мм </t>
  </si>
  <si>
    <t>Проволока   d 0,8 мм необож</t>
  </si>
  <si>
    <t>ОПТОВАЯ ЦЕНА</t>
  </si>
  <si>
    <t>БАЗА ДРОКИНО</t>
  </si>
  <si>
    <t>2968052@bk.ru</t>
  </si>
  <si>
    <t>1000 х 3000  200 х 200   =  3,0м2      6,0мм</t>
  </si>
  <si>
    <t>500 х 2000  100 х 100   =  1,0м2     3,0/3,8мм</t>
  </si>
  <si>
    <t>режим работы:  с 9 до 18 без выходных</t>
  </si>
  <si>
    <t xml:space="preserve">Оказываем услуги:  </t>
  </si>
  <si>
    <t>ПО ИЗГОТОВЛЕНИЮ НЕ СТАНДАРТНЫХ  ДЕРЕВЯННЫХ ИЗДЕЛИЙ ПО ВАШИМ ЭСКИЗАМ: ПОДДОНЫ, ЯЩИКИ, ЩИТЫ И Т.Д.</t>
  </si>
  <si>
    <t>Коммерческое предложение</t>
  </si>
  <si>
    <t xml:space="preserve">С уважением ООО "Сосна" </t>
  </si>
  <si>
    <t>г.Красноярск, ул. Калинина 88</t>
  </si>
  <si>
    <t xml:space="preserve">Эл.почта 2968052@bk.ru  </t>
  </si>
  <si>
    <t>Тел. раб. (391) 296-80-52.</t>
  </si>
  <si>
    <t>сайт: www.setkakras.ru  </t>
  </si>
  <si>
    <t>С нами работать комфортно, удобно и выгодно. Убедитесь в этом сами.</t>
  </si>
  <si>
    <t xml:space="preserve">На сегодняшний день,  мы являемся изготовителем арматурной  и кладочной сетки широкого ассортимента, </t>
  </si>
  <si>
    <t>АРМАТУРНУЮ СЕТКУ, КЛАДОЧНУЮ СЕТКУ, которая необходима при строительстве Ваших  объектов.</t>
  </si>
  <si>
    <t xml:space="preserve">Уважаемые коллеги, предлагаем Вам использовать нашу ПРОДУКЦИЮ: </t>
  </si>
  <si>
    <t>ВАШИМ эскизам и в нужном объеме, которую Вам помогут рассчитать.</t>
  </si>
  <si>
    <t xml:space="preserve">СЕРТИФИЦИРОВАННОЕ производство. А также можно заказать сетку согласно </t>
  </si>
  <si>
    <t>любой размер, ячейка от 50х50 мм и более, из проволоки от 3 - 10 мм</t>
  </si>
  <si>
    <t>Производственные мощности позволяют нам производить до 5 тонн готовой продукции в сутки.</t>
  </si>
  <si>
    <t xml:space="preserve">Инд. 660015 Красноярский край, Емельяновский район, </t>
  </si>
  <si>
    <t>с. Дрокино, ул. Московская, участок № 75 «И»</t>
  </si>
  <si>
    <t xml:space="preserve">Оказываем услуги на изготовление арматурной   и кладочной сетки из </t>
  </si>
  <si>
    <t xml:space="preserve">Вашего материала от 6000 рублей за тонну, </t>
  </si>
  <si>
    <t xml:space="preserve">Оказываем услуги по протяжке арматуры и проволоки от 3-10 мм, </t>
  </si>
  <si>
    <t xml:space="preserve">до 6 метров от 1000 до 1500 рублей за тонну. </t>
  </si>
  <si>
    <t>Тел. раб. (391) 296-03-23.</t>
  </si>
  <si>
    <t>Тел. раб. (391) 296-04-24.</t>
  </si>
  <si>
    <t>СКЛАД тел. раб. (391) 258-76-72.</t>
  </si>
  <si>
    <t>СКЛАД тел. раб. (391) 296-26-39.</t>
  </si>
  <si>
    <t xml:space="preserve">Эл.почта sosna2002@mail.ru  </t>
  </si>
  <si>
    <t>Дрокино</t>
  </si>
  <si>
    <t>Калинина</t>
  </si>
  <si>
    <t>2.  Из трёх арматур</t>
  </si>
  <si>
    <t xml:space="preserve">остаток </t>
  </si>
  <si>
    <t>Уголок 80*80*6 ст 3пс/сп</t>
  </si>
  <si>
    <t>Уголок 90*90*7 ст 3пс/сп</t>
  </si>
  <si>
    <t>Уголок 100*100*7 ст 3пс/сп</t>
  </si>
  <si>
    <t>Уголок 125*125*8 ст 3пс/сп</t>
  </si>
  <si>
    <t>Уголок 45*45*4 ст 3пс/сп</t>
  </si>
  <si>
    <t>1000 х 3000  120 х 120  =  3,00м2  3,0/3,8мм</t>
  </si>
  <si>
    <t xml:space="preserve"> Проволока                  3,0  мм (кг)</t>
  </si>
  <si>
    <t xml:space="preserve"> Проволока                  4,0  мм (кг)</t>
  </si>
  <si>
    <t xml:space="preserve"> Проволока                  5,0  мм (кг)</t>
  </si>
  <si>
    <t xml:space="preserve"> Проволока                  6,0  мм (кг)</t>
  </si>
  <si>
    <t>Швеллер 10П ст 3пс/сп</t>
  </si>
  <si>
    <t>Швеллер 12П ст 3пс/сп</t>
  </si>
  <si>
    <t>Швеллер 14П ст 3пс/сп</t>
  </si>
  <si>
    <t>Швеллер 16П ст 3пс/сп</t>
  </si>
  <si>
    <t>Швеллер 18П ст 3пс/сп</t>
  </si>
  <si>
    <t>Швеллер 20У ст 3пс/сп</t>
  </si>
  <si>
    <t>Лист г/к 6,0</t>
  </si>
  <si>
    <t>Лист г/к 8,0</t>
  </si>
  <si>
    <t>Лист г/к 10</t>
  </si>
  <si>
    <t>Труба ВГП 50*3,5 ст 3сп</t>
  </si>
  <si>
    <t>Труба ЭС 133*4 ст 3 пс</t>
  </si>
  <si>
    <t>Труба ЭС 159*4,5 ст 3 пс</t>
  </si>
  <si>
    <t>Труба ЭС 217*6 ст 3 пс</t>
  </si>
  <si>
    <t>Труба профильная 15*15*1,5  Ст2пс</t>
  </si>
  <si>
    <t>Труба профильная 20*20*1,5  Ст2пс</t>
  </si>
  <si>
    <t>Труба профильная 25*25*1,5  Ст2пс</t>
  </si>
  <si>
    <t>Труба профильная 30*15*1,2  Ст2пс</t>
  </si>
  <si>
    <t>Труба профильная 30*20*1,5  Ст2пс</t>
  </si>
  <si>
    <t>Труба профильная 30*30*1,5  Ст2пс</t>
  </si>
  <si>
    <t>Труба профильная 40*20*2,0  Ст2пс</t>
  </si>
  <si>
    <t>Труба профильная 40*40*2,0  Ст2пс</t>
  </si>
  <si>
    <t>Труба профильная 50*25*2,0  Ст2пс</t>
  </si>
  <si>
    <t>Труба профильная 50*50*2,0  Ст2пс</t>
  </si>
  <si>
    <t>Труба профильная 60*30*2,0  Ст2пс</t>
  </si>
  <si>
    <t>Труба профильная 60*40*2,0  Ст2пс</t>
  </si>
  <si>
    <t>Труба профильная 60*60*2,0  Ст2пс</t>
  </si>
  <si>
    <t>Труба профильная 80*80*3,0  Ст2пс</t>
  </si>
  <si>
    <t>Труба профильная 100*100*3,0  Ст2пс</t>
  </si>
  <si>
    <t>Труба профильная 40*40*2,0  3,0 метр  заборная</t>
  </si>
  <si>
    <t>Труба профильная 50*50*2,0 3,0 метр  заборная</t>
  </si>
  <si>
    <t>Труба профильная 60*30*2,0  3,0 метр  заборная</t>
  </si>
  <si>
    <t>Труба профильная 60*40*2,0  3,0 метр  заборная</t>
  </si>
  <si>
    <t>Труба профильная 60*60*2,0  3,0 метр  заборная</t>
  </si>
  <si>
    <t>Труба профильная 80*80*3,0  3,0 метр  заборная</t>
  </si>
  <si>
    <t>Труба профил.  100*100*3,0  3,0 метр  заборная</t>
  </si>
  <si>
    <t>Труба ВГП 50*3,5 х 2,5 метр  заборная</t>
  </si>
  <si>
    <t>Труба ВГП 57*3,5 х 2,5 метр  заборная</t>
  </si>
  <si>
    <t>Уголь мешках</t>
  </si>
  <si>
    <t>ПЩС</t>
  </si>
  <si>
    <t>110 х 2000      90 х 150   =   0,22м2   3,0мм</t>
  </si>
  <si>
    <t>640 х 2000     50 х 50   =   0,96м2       3,8мм</t>
  </si>
  <si>
    <t>тел. 296-04-24</t>
  </si>
  <si>
    <t>ЗАЯВКА</t>
  </si>
  <si>
    <t xml:space="preserve">Мешок п/п </t>
  </si>
  <si>
    <t>Лист оцинк. 0,5 мм (1,25*2,5) Магнитогорск</t>
  </si>
  <si>
    <t>Сетка-рабица</t>
  </si>
  <si>
    <t>БАЗА</t>
  </si>
  <si>
    <t>20ммх20мм            1,4мм                     (1,0мх10 м)</t>
  </si>
  <si>
    <t>П Г С</t>
  </si>
  <si>
    <t>Труба   электросварная 57*3,5 ст 3 пс</t>
  </si>
  <si>
    <t>Труба ЭС 76*3,5 ст 3 пс</t>
  </si>
  <si>
    <t>Труба ЭС 89 *3,5 ст 3пс</t>
  </si>
  <si>
    <t>Труба ЭС 102 *3,5 ст 3 пс</t>
  </si>
  <si>
    <t>Труба ЭС 108*4,5 ст 3 пс</t>
  </si>
  <si>
    <t>Труба ЭС 114*4 ст 3 пс</t>
  </si>
  <si>
    <t>Труба ЭС 127*4 ст 3 пс</t>
  </si>
  <si>
    <t xml:space="preserve">Лист г/к 4,00 мм  (1,5*5,) Магнитогорск </t>
  </si>
  <si>
    <r>
      <rPr>
        <b/>
        <sz val="14"/>
        <color indexed="10"/>
        <rFont val="Arial"/>
        <family val="2"/>
      </rPr>
      <t xml:space="preserve">А 3 </t>
    </r>
    <r>
      <rPr>
        <b/>
        <sz val="14"/>
        <rFont val="Arial"/>
        <family val="2"/>
      </rPr>
      <t xml:space="preserve">   8 ст 35ГС </t>
    </r>
  </si>
  <si>
    <r>
      <rPr>
        <b/>
        <sz val="14"/>
        <color indexed="10"/>
        <rFont val="Arial"/>
        <family val="2"/>
      </rPr>
      <t xml:space="preserve">А 3  </t>
    </r>
    <r>
      <rPr>
        <b/>
        <sz val="14"/>
        <rFont val="Arial"/>
        <family val="2"/>
      </rPr>
      <t xml:space="preserve"> 10 ст 35ГС</t>
    </r>
  </si>
  <si>
    <r>
      <rPr>
        <b/>
        <sz val="14"/>
        <color indexed="10"/>
        <rFont val="Arial"/>
        <family val="2"/>
      </rPr>
      <t>А 3</t>
    </r>
    <r>
      <rPr>
        <b/>
        <sz val="14"/>
        <rFont val="Arial"/>
        <family val="2"/>
      </rPr>
      <t xml:space="preserve">   12 ст 35ГС</t>
    </r>
  </si>
  <si>
    <r>
      <rPr>
        <b/>
        <sz val="14"/>
        <color indexed="10"/>
        <rFont val="Arial"/>
        <family val="2"/>
      </rPr>
      <t xml:space="preserve">А 3    </t>
    </r>
    <r>
      <rPr>
        <b/>
        <sz val="14"/>
        <rFont val="Arial"/>
        <family val="2"/>
      </rPr>
      <t>14 ст 35ГС</t>
    </r>
  </si>
  <si>
    <r>
      <rPr>
        <b/>
        <sz val="14"/>
        <color indexed="10"/>
        <rFont val="Arial"/>
        <family val="2"/>
      </rPr>
      <t>А 3</t>
    </r>
    <r>
      <rPr>
        <b/>
        <sz val="14"/>
        <rFont val="Arial"/>
        <family val="2"/>
      </rPr>
      <t xml:space="preserve">    16 ст 35ГС </t>
    </r>
  </si>
  <si>
    <r>
      <rPr>
        <b/>
        <sz val="14"/>
        <color indexed="10"/>
        <rFont val="Arial"/>
        <family val="2"/>
      </rPr>
      <t>А 3</t>
    </r>
    <r>
      <rPr>
        <b/>
        <sz val="14"/>
        <rFont val="Arial"/>
        <family val="2"/>
      </rPr>
      <t xml:space="preserve">    20 ст 35ГС</t>
    </r>
  </si>
  <si>
    <r>
      <rPr>
        <b/>
        <i/>
        <sz val="14"/>
        <rFont val="Arial"/>
        <family val="2"/>
      </rPr>
      <t>ПОЛОСА</t>
    </r>
    <r>
      <rPr>
        <b/>
        <sz val="14"/>
        <rFont val="Arial"/>
        <family val="2"/>
      </rPr>
      <t xml:space="preserve">  40*4 ст 3сп, </t>
    </r>
  </si>
  <si>
    <r>
      <rPr>
        <b/>
        <i/>
        <sz val="14"/>
        <rFont val="Arial"/>
        <family val="2"/>
      </rPr>
      <t>ПОЛОСА</t>
    </r>
    <r>
      <rPr>
        <b/>
        <sz val="14"/>
        <rFont val="Arial"/>
        <family val="2"/>
      </rPr>
      <t xml:space="preserve">   50*5 ст 3сп, </t>
    </r>
  </si>
  <si>
    <r>
      <t>ПЕСОК</t>
    </r>
    <r>
      <rPr>
        <i/>
        <sz val="14"/>
        <rFont val="Arial"/>
        <family val="2"/>
      </rPr>
      <t xml:space="preserve"> желтый</t>
    </r>
  </si>
  <si>
    <t>Арматура     А 3     6 ст 35ГС</t>
  </si>
  <si>
    <r>
      <rPr>
        <sz val="8"/>
        <color indexed="10"/>
        <rFont val="Arial"/>
        <family val="2"/>
      </rPr>
      <t xml:space="preserve">  А 1  </t>
    </r>
    <r>
      <rPr>
        <sz val="8"/>
        <rFont val="Arial"/>
        <family val="2"/>
      </rPr>
      <t xml:space="preserve">  8 мм круг</t>
    </r>
  </si>
  <si>
    <r>
      <rPr>
        <sz val="8"/>
        <color indexed="10"/>
        <rFont val="Arial"/>
        <family val="2"/>
      </rPr>
      <t xml:space="preserve">А 3 </t>
    </r>
    <r>
      <rPr>
        <sz val="8"/>
        <rFont val="Arial"/>
        <family val="2"/>
      </rPr>
      <t xml:space="preserve">   8 ст 35ГС </t>
    </r>
  </si>
  <si>
    <r>
      <rPr>
        <sz val="8"/>
        <color indexed="10"/>
        <rFont val="Arial"/>
        <family val="2"/>
      </rPr>
      <t xml:space="preserve">А 3  </t>
    </r>
    <r>
      <rPr>
        <sz val="8"/>
        <rFont val="Arial"/>
        <family val="2"/>
      </rPr>
      <t xml:space="preserve"> 10 ст 35ГС</t>
    </r>
  </si>
  <si>
    <r>
      <rPr>
        <sz val="8"/>
        <color indexed="10"/>
        <rFont val="Arial"/>
        <family val="2"/>
      </rPr>
      <t>А 3</t>
    </r>
    <r>
      <rPr>
        <sz val="8"/>
        <rFont val="Arial"/>
        <family val="2"/>
      </rPr>
      <t xml:space="preserve">   12 ст 35ГС</t>
    </r>
  </si>
  <si>
    <r>
      <rPr>
        <sz val="8"/>
        <color indexed="10"/>
        <rFont val="Arial"/>
        <family val="2"/>
      </rPr>
      <t xml:space="preserve">А 3    </t>
    </r>
    <r>
      <rPr>
        <sz val="8"/>
        <rFont val="Arial"/>
        <family val="2"/>
      </rPr>
      <t>14 ст 35ГС</t>
    </r>
  </si>
  <si>
    <r>
      <rPr>
        <sz val="8"/>
        <color indexed="10"/>
        <rFont val="Arial"/>
        <family val="2"/>
      </rPr>
      <t>А 3</t>
    </r>
    <r>
      <rPr>
        <sz val="8"/>
        <rFont val="Arial"/>
        <family val="2"/>
      </rPr>
      <t xml:space="preserve">    16 ст 35ГС </t>
    </r>
  </si>
  <si>
    <r>
      <rPr>
        <sz val="8"/>
        <color indexed="10"/>
        <rFont val="Arial"/>
        <family val="2"/>
      </rPr>
      <t xml:space="preserve">А 3 </t>
    </r>
    <r>
      <rPr>
        <sz val="8"/>
        <rFont val="Arial"/>
        <family val="2"/>
      </rPr>
      <t xml:space="preserve">   18 ст 35ГС</t>
    </r>
  </si>
  <si>
    <r>
      <rPr>
        <sz val="8"/>
        <color indexed="10"/>
        <rFont val="Arial"/>
        <family val="2"/>
      </rPr>
      <t>А 3</t>
    </r>
    <r>
      <rPr>
        <sz val="8"/>
        <rFont val="Arial"/>
        <family val="2"/>
      </rPr>
      <t xml:space="preserve">    20 ст 35ГС</t>
    </r>
  </si>
  <si>
    <t>Лист г/к 1,00 мм  (1,25*2,5) Магнитогорск 3,125</t>
  </si>
  <si>
    <t>Лист г/к 2,00 мм  (1,25*2,5) Магнитогорск 3,125</t>
  </si>
  <si>
    <t>Лист г/к 3,00 мм  (1,25*2,5) Магнитогорск 3,125</t>
  </si>
  <si>
    <t>Лист г/к 5,00 мм  (1,5*5,) Магнитогорск  7,5м2</t>
  </si>
  <si>
    <r>
      <rPr>
        <i/>
        <sz val="8"/>
        <rFont val="Arial"/>
        <family val="2"/>
      </rPr>
      <t>ПОЛОСА</t>
    </r>
    <r>
      <rPr>
        <sz val="8"/>
        <rFont val="Arial"/>
        <family val="2"/>
      </rPr>
      <t xml:space="preserve">  40*4 ст 3сп, </t>
    </r>
  </si>
  <si>
    <r>
      <rPr>
        <i/>
        <sz val="8"/>
        <rFont val="Arial"/>
        <family val="2"/>
      </rPr>
      <t>ПОЛОСА</t>
    </r>
    <r>
      <rPr>
        <sz val="8"/>
        <rFont val="Arial"/>
        <family val="2"/>
      </rPr>
      <t xml:space="preserve">   50*5 ст 3сп, </t>
    </r>
  </si>
  <si>
    <t>ПЕСОК желтый</t>
  </si>
  <si>
    <t>Ц Е М Е Н Т  М-400</t>
  </si>
  <si>
    <t>П Щ С</t>
  </si>
  <si>
    <t>1000 х 2000     100 х 100   =   2,0м2  3,0мм</t>
  </si>
  <si>
    <r>
      <rPr>
        <b/>
        <i/>
        <sz val="12"/>
        <rFont val="Arial"/>
        <family val="2"/>
      </rPr>
      <t>Цена зависит от диаметра и</t>
    </r>
    <r>
      <rPr>
        <b/>
        <i/>
        <sz val="14"/>
        <rFont val="Arial"/>
        <family val="2"/>
      </rPr>
      <t xml:space="preserve">                 размера арматуры </t>
    </r>
  </si>
  <si>
    <t>Арматурная сетки</t>
  </si>
  <si>
    <t>ВЕС</t>
  </si>
  <si>
    <t>Арматура</t>
  </si>
  <si>
    <t>Цена за</t>
  </si>
  <si>
    <t>Стоимость</t>
  </si>
  <si>
    <t>Сетки</t>
  </si>
  <si>
    <t>ВАША цена</t>
  </si>
  <si>
    <t>кг, за услуги</t>
  </si>
  <si>
    <t>за штуку</t>
  </si>
  <si>
    <t>1000 х 3000  100 х 100   =  3,00м2</t>
  </si>
  <si>
    <t>5/6 мм</t>
  </si>
  <si>
    <t>1000 х 3000  150 х 150   =  3,00м2</t>
  </si>
  <si>
    <t>1000 х 3000  200 х 200   =  3,00м2</t>
  </si>
  <si>
    <t>1000 х 3000  50 х 50   =  3,00м2</t>
  </si>
  <si>
    <t>6,0 мм</t>
  </si>
  <si>
    <t>5/8 мм</t>
  </si>
  <si>
    <t>6/8 мм</t>
  </si>
  <si>
    <t>1000 х 3000  100 х 100    = 3,00м2</t>
  </si>
  <si>
    <t>8,0 мм</t>
  </si>
  <si>
    <t>5/10 мм</t>
  </si>
  <si>
    <t>6/10 мм</t>
  </si>
  <si>
    <t>8/10 мм</t>
  </si>
  <si>
    <t>10,0 мм</t>
  </si>
  <si>
    <t>5/12 мм</t>
  </si>
  <si>
    <t>6/12 мм</t>
  </si>
  <si>
    <t>8/12 мм</t>
  </si>
  <si>
    <t>10/12 мм</t>
  </si>
  <si>
    <t>1000 х 3000  100 х 100  =   3,00м2</t>
  </si>
  <si>
    <t>12,0 мм</t>
  </si>
  <si>
    <t>Труба профильная 50*25*1,5  Ст2пс</t>
  </si>
  <si>
    <t>18.08.16. - 31.08.16.</t>
  </si>
  <si>
    <t>500 х 2000     200 х 200   =   3,0м2  3,0мм</t>
  </si>
  <si>
    <t>Гвозди</t>
  </si>
  <si>
    <t>30; 60; 70; 90; 120</t>
  </si>
  <si>
    <t>1000 х 2000     150 х 150   =   2,0м2  3,0мм</t>
  </si>
  <si>
    <t>640 х 2000  100 х 100   =  1,28м2     3,8мм</t>
  </si>
  <si>
    <t>толщина</t>
  </si>
  <si>
    <t>500 х 2000     150 х 150   =   1,0м2  3,0мм</t>
  </si>
  <si>
    <t>Труба профильная 40*20*1,5  Ст2пс</t>
  </si>
  <si>
    <t>Проволока ВР-1       4,0 мм</t>
  </si>
  <si>
    <t>на заказ</t>
  </si>
  <si>
    <r>
      <t>Композитная арматура   4</t>
    </r>
    <r>
      <rPr>
        <b/>
        <sz val="12"/>
        <rFont val="Arial"/>
        <family val="2"/>
      </rPr>
      <t xml:space="preserve"> (100 м в мотке)</t>
    </r>
  </si>
  <si>
    <r>
      <t xml:space="preserve">Композитная арматура   12 </t>
    </r>
    <r>
      <rPr>
        <b/>
        <sz val="11"/>
        <rFont val="Arial"/>
        <family val="2"/>
      </rPr>
      <t>(50 м в мотке)</t>
    </r>
  </si>
  <si>
    <t>лист</t>
  </si>
  <si>
    <r>
      <t xml:space="preserve">Лист г/к 4,00 мм  Магнитогорск </t>
    </r>
    <r>
      <rPr>
        <b/>
        <sz val="10"/>
        <rFont val="Arial"/>
        <family val="2"/>
      </rPr>
      <t>1,5х3,0</t>
    </r>
  </si>
  <si>
    <r>
      <t>Лист г/к 5,00 мм  Магнитогорск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>1,5х3,0</t>
    </r>
  </si>
  <si>
    <t>Лист г/к 1,00 мм  (1,25*2,5) цинк</t>
  </si>
  <si>
    <t>1.  КАРКАС из двух арматур 500х3000 200х300 мм</t>
  </si>
  <si>
    <t>2.  КАРКАС из трёх арматур 500х3000 100х300 мм</t>
  </si>
  <si>
    <t>3.  КАРКАС из четырёх арматур 200х300 мм 3000 мм</t>
  </si>
  <si>
    <r>
      <rPr>
        <b/>
        <sz val="14"/>
        <color indexed="10"/>
        <rFont val="Arial"/>
        <family val="2"/>
      </rPr>
      <t>А 1</t>
    </r>
    <r>
      <rPr>
        <b/>
        <sz val="14"/>
        <rFont val="Arial"/>
        <family val="2"/>
      </rPr>
      <t xml:space="preserve">   12 мм              КРУГ</t>
    </r>
  </si>
  <si>
    <t>Труба ЭС 159 *4,0 ст 3пс</t>
  </si>
  <si>
    <t>Труба ЭС 102 *3,0 ст 3пс</t>
  </si>
  <si>
    <t>Швеллер 24У ст 3пс/сп</t>
  </si>
  <si>
    <t>Швеллер 27У ст 3пс/сп</t>
  </si>
  <si>
    <t>Швеллер 30У ст 3пс/сп</t>
  </si>
  <si>
    <t>1000 х 2000  200 х 200   =  2,0м2        3,8мм</t>
  </si>
  <si>
    <t>Уголок 140*140*10 ст 3пс/сп</t>
  </si>
  <si>
    <t>1 резки -  20 рублей</t>
  </si>
  <si>
    <t>1 резки -  30 рублей</t>
  </si>
  <si>
    <t>Балки  двутавровая  16</t>
  </si>
  <si>
    <t>Балки  двутавровая  20</t>
  </si>
  <si>
    <t>60 кг</t>
  </si>
  <si>
    <t>пач</t>
  </si>
  <si>
    <t>30 ш</t>
  </si>
  <si>
    <r>
      <rPr>
        <b/>
        <sz val="18"/>
        <color indexed="10"/>
        <rFont val="Arial"/>
        <family val="2"/>
      </rPr>
      <t xml:space="preserve">А 3 </t>
    </r>
    <r>
      <rPr>
        <b/>
        <sz val="18"/>
        <rFont val="Arial"/>
        <family val="2"/>
      </rPr>
      <t xml:space="preserve">   8 ст 35ГС </t>
    </r>
  </si>
  <si>
    <r>
      <rPr>
        <b/>
        <sz val="18"/>
        <color indexed="10"/>
        <rFont val="Arial"/>
        <family val="2"/>
      </rPr>
      <t xml:space="preserve">А 3  </t>
    </r>
    <r>
      <rPr>
        <b/>
        <sz val="18"/>
        <rFont val="Arial"/>
        <family val="2"/>
      </rPr>
      <t xml:space="preserve"> 10 ст 35ГС</t>
    </r>
  </si>
  <si>
    <r>
      <rPr>
        <b/>
        <sz val="18"/>
        <color indexed="10"/>
        <rFont val="Arial"/>
        <family val="2"/>
      </rPr>
      <t>А 3</t>
    </r>
    <r>
      <rPr>
        <b/>
        <sz val="18"/>
        <rFont val="Arial"/>
        <family val="2"/>
      </rPr>
      <t xml:space="preserve">   12 ст 35ГС</t>
    </r>
  </si>
  <si>
    <t>Труба профильная 160*160*5,0  Ст2пс</t>
  </si>
  <si>
    <t>в Дрокино т.296-04-24</t>
  </si>
  <si>
    <r>
      <t xml:space="preserve">База на Калинина 88  </t>
    </r>
    <r>
      <rPr>
        <b/>
        <sz val="22"/>
        <rFont val="Arial"/>
        <family val="2"/>
      </rPr>
      <t xml:space="preserve"> </t>
    </r>
    <r>
      <rPr>
        <sz val="18"/>
        <rFont val="Arial"/>
        <family val="2"/>
      </rPr>
      <t>тел</t>
    </r>
    <r>
      <rPr>
        <b/>
        <sz val="24"/>
        <rFont val="Arial"/>
        <family val="2"/>
      </rPr>
      <t>.296-03-23</t>
    </r>
  </si>
  <si>
    <t xml:space="preserve">ПРИНИМАЕМ ЗАЯВКИ: </t>
  </si>
  <si>
    <r>
      <t xml:space="preserve">Наличие в </t>
    </r>
    <r>
      <rPr>
        <b/>
        <sz val="14"/>
        <rFont val="Arial"/>
        <family val="2"/>
      </rPr>
      <t>Дрокино</t>
    </r>
    <r>
      <rPr>
        <b/>
        <sz val="11"/>
        <rFont val="Arial"/>
        <family val="2"/>
      </rPr>
      <t xml:space="preserve"> </t>
    </r>
  </si>
  <si>
    <r>
      <rPr>
        <b/>
        <sz val="12"/>
        <rFont val="Arial"/>
        <family val="2"/>
      </rPr>
      <t>Наличие</t>
    </r>
    <r>
      <rPr>
        <b/>
        <sz val="11"/>
        <rFont val="Arial"/>
        <family val="2"/>
      </rPr>
      <t xml:space="preserve"> на</t>
    </r>
  </si>
  <si>
    <t>Труба ВГП 40*2,0 х 2,5 метр  заборная</t>
  </si>
  <si>
    <r>
      <rPr>
        <sz val="14"/>
        <color indexed="10"/>
        <rFont val="Arial"/>
        <family val="2"/>
      </rPr>
      <t>А 1</t>
    </r>
    <r>
      <rPr>
        <sz val="14"/>
        <rFont val="Arial"/>
        <family val="2"/>
      </rPr>
      <t xml:space="preserve">   50 мм              КРУГ</t>
    </r>
  </si>
  <si>
    <r>
      <rPr>
        <sz val="14"/>
        <color indexed="10"/>
        <rFont val="Arial"/>
        <family val="2"/>
      </rPr>
      <t>А 1</t>
    </r>
    <r>
      <rPr>
        <sz val="14"/>
        <rFont val="Arial"/>
        <family val="2"/>
      </rPr>
      <t xml:space="preserve">   14 мм              КРУГ</t>
    </r>
  </si>
  <si>
    <r>
      <t>Композитная арматура   6</t>
    </r>
    <r>
      <rPr>
        <sz val="12"/>
        <rFont val="Arial"/>
        <family val="2"/>
      </rPr>
      <t xml:space="preserve"> (100 м в мотке)</t>
    </r>
  </si>
  <si>
    <r>
      <t>Композитная арматура  10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(100 м в мотке)</t>
    </r>
  </si>
  <si>
    <r>
      <t>Лист г/к 2,00 мм  (1,0*2,2) Магнитогорск</t>
    </r>
    <r>
      <rPr>
        <b/>
        <sz val="8"/>
        <rFont val="Arial"/>
        <family val="2"/>
      </rPr>
      <t xml:space="preserve"> 2,2</t>
    </r>
  </si>
  <si>
    <t xml:space="preserve">Лист г/к 8,0  </t>
  </si>
  <si>
    <t>1000 х 2000  150 х 150   =  2,00м2       3,8мм</t>
  </si>
  <si>
    <r>
      <rPr>
        <b/>
        <sz val="14"/>
        <color indexed="10"/>
        <rFont val="Arial"/>
        <family val="2"/>
      </rPr>
      <t xml:space="preserve">А 3 </t>
    </r>
    <r>
      <rPr>
        <b/>
        <sz val="14"/>
        <rFont val="Arial"/>
        <family val="2"/>
      </rPr>
      <t xml:space="preserve">   18 ст 35ГС</t>
    </r>
  </si>
  <si>
    <r>
      <rPr>
        <b/>
        <i/>
        <sz val="22"/>
        <rFont val="Arial"/>
        <family val="2"/>
      </rPr>
      <t>Оказываем услуги</t>
    </r>
    <r>
      <rPr>
        <b/>
        <sz val="22"/>
        <rFont val="Arial"/>
        <family val="2"/>
      </rPr>
      <t xml:space="preserve"> на изготовление арматурной и кладочной сетки из</t>
    </r>
    <r>
      <rPr>
        <b/>
        <i/>
        <sz val="22"/>
        <rFont val="Arial"/>
        <family val="2"/>
      </rPr>
      <t xml:space="preserve"> Вашего</t>
    </r>
    <r>
      <rPr>
        <b/>
        <sz val="22"/>
        <rFont val="Arial"/>
        <family val="2"/>
      </rPr>
      <t xml:space="preserve"> материала от 12000 рублей за тонну</t>
    </r>
  </si>
  <si>
    <t>Оказываем услуги по протяжке арматуры и проволоки от 3-10 мм, до 6 метров от 1500 до 3000 рублей за тонну. Производственные мощности позволяют нам производить до 5 тонн готовой продукции в сутки</t>
  </si>
  <si>
    <t>110 х 2000  60 х 200   =  0,22м2         3,8мм</t>
  </si>
  <si>
    <r>
      <t>База с.Дрокино, ул.Московская 75 "И"</t>
    </r>
    <r>
      <rPr>
        <sz val="20"/>
        <rFont val="Arial"/>
        <family val="2"/>
      </rPr>
      <t xml:space="preserve"> </t>
    </r>
    <r>
      <rPr>
        <sz val="18"/>
        <rFont val="Arial"/>
        <family val="2"/>
      </rPr>
      <t>тел</t>
    </r>
    <r>
      <rPr>
        <b/>
        <sz val="20"/>
        <rFont val="Arial"/>
        <family val="2"/>
      </rPr>
      <t>.</t>
    </r>
    <r>
      <rPr>
        <b/>
        <sz val="22"/>
        <rFont val="Arial"/>
        <family val="2"/>
      </rPr>
      <t>296-04-24</t>
    </r>
  </si>
  <si>
    <t>180 х 2000      110 х 160   =   0,36м2   3,0мм</t>
  </si>
  <si>
    <t>1000 х 2000     200 х 200   =   2,0м2  3,0мм</t>
  </si>
  <si>
    <t>1000 х 2000     100 х 100   =   3,0м2  3,0мм</t>
  </si>
  <si>
    <t>380 х 2000     150 х 150   =   0,76м2  3,0мм</t>
  </si>
  <si>
    <t>700 х 1000  50 х 50   =  0,70м2         3,8мм</t>
  </si>
  <si>
    <t>ГВОЗДИ</t>
  </si>
  <si>
    <t xml:space="preserve">30; 40; 50; 60; </t>
  </si>
  <si>
    <t>70; 80; 90; 100; 120</t>
  </si>
  <si>
    <r>
      <t>Композитная арматура   8</t>
    </r>
    <r>
      <rPr>
        <sz val="12"/>
        <rFont val="Arial"/>
        <family val="2"/>
      </rPr>
      <t xml:space="preserve"> (100 м в мотке)</t>
    </r>
  </si>
  <si>
    <r>
      <rPr>
        <sz val="14"/>
        <color indexed="10"/>
        <rFont val="Arial"/>
        <family val="2"/>
      </rPr>
      <t xml:space="preserve">А 1  </t>
    </r>
    <r>
      <rPr>
        <sz val="14"/>
        <rFont val="Arial"/>
        <family val="2"/>
      </rPr>
      <t xml:space="preserve">  8 мм               КРУГ</t>
    </r>
  </si>
  <si>
    <r>
      <t xml:space="preserve">Лист г/к 3,00 мм  (1,25*2,5) Магнитогорск </t>
    </r>
    <r>
      <rPr>
        <sz val="8"/>
        <rFont val="Arial"/>
        <family val="2"/>
      </rPr>
      <t>3,125</t>
    </r>
  </si>
  <si>
    <r>
      <rPr>
        <b/>
        <sz val="14"/>
        <color indexed="10"/>
        <rFont val="Arial"/>
        <family val="2"/>
      </rPr>
      <t xml:space="preserve">А 1  </t>
    </r>
    <r>
      <rPr>
        <b/>
        <sz val="14"/>
        <rFont val="Arial"/>
        <family val="2"/>
      </rPr>
      <t xml:space="preserve"> 10 мм              КРУГ </t>
    </r>
  </si>
  <si>
    <t>linda0104</t>
  </si>
  <si>
    <t>Труба профильная 80*40*3,0  Ст2пс</t>
  </si>
  <si>
    <t>по этому весу</t>
  </si>
  <si>
    <t>феррум продаёт</t>
  </si>
  <si>
    <t>приход</t>
  </si>
  <si>
    <t>оптовая 1,10%</t>
  </si>
  <si>
    <t>розница 1,15%</t>
  </si>
  <si>
    <t>розница 1,20%</t>
  </si>
  <si>
    <t>Наши цена</t>
  </si>
  <si>
    <t>дл</t>
  </si>
  <si>
    <t>вес</t>
  </si>
  <si>
    <t>продаёт</t>
  </si>
  <si>
    <t>стаарый</t>
  </si>
  <si>
    <t>новый</t>
  </si>
  <si>
    <t>цена за</t>
  </si>
  <si>
    <t>завода</t>
  </si>
  <si>
    <t>феррум</t>
  </si>
  <si>
    <t>цена за кг</t>
  </si>
  <si>
    <t>из.</t>
  </si>
  <si>
    <t>1 м\п</t>
  </si>
  <si>
    <t>п\м</t>
  </si>
  <si>
    <t>Труба профильная 40*40*1,5  Ст2пс</t>
  </si>
  <si>
    <t>Уголок 25*25*4 ст 3пс/сп</t>
  </si>
  <si>
    <t>580 х 1500     50 х 50   =   0,87м2       3,8мм</t>
  </si>
  <si>
    <t>460 х 1500     50 х 50   =   0,69м2       3,8мм</t>
  </si>
  <si>
    <t>270 х 1500     50 х 50   =   0,41м2       3,8мм</t>
  </si>
  <si>
    <t>Труба ЭС 108 *3,0 ст 3пс</t>
  </si>
  <si>
    <t>1 резка - 10 рублей</t>
  </si>
  <si>
    <t>1 резки -  5 рублей</t>
  </si>
  <si>
    <t>1 резка - 15 рублей</t>
  </si>
  <si>
    <r>
      <t xml:space="preserve">Лист г/к 3,00 мм  (1,25*2,5) Магнитогорск </t>
    </r>
    <r>
      <rPr>
        <b/>
        <sz val="8"/>
        <rFont val="Arial"/>
        <family val="2"/>
      </rPr>
      <t>3,125</t>
    </r>
  </si>
  <si>
    <t>Калинина 88</t>
  </si>
  <si>
    <t>длина</t>
  </si>
  <si>
    <t>МЕТАЛЛА</t>
  </si>
  <si>
    <t xml:space="preserve"> Проволока   6,0  мм</t>
  </si>
  <si>
    <t xml:space="preserve"> Проволока   5,0  мм </t>
  </si>
  <si>
    <t xml:space="preserve"> Проволока   4,0  мм</t>
  </si>
  <si>
    <t xml:space="preserve"> Проволока   3,0  мм </t>
  </si>
  <si>
    <r>
      <rPr>
        <sz val="14"/>
        <color indexed="10"/>
        <rFont val="Arial"/>
        <family val="2"/>
      </rPr>
      <t xml:space="preserve">А 1  </t>
    </r>
    <r>
      <rPr>
        <sz val="14"/>
        <rFont val="Arial"/>
        <family val="2"/>
      </rPr>
      <t xml:space="preserve">  8 мм  КРУГ</t>
    </r>
  </si>
  <si>
    <r>
      <rPr>
        <b/>
        <sz val="14"/>
        <color indexed="10"/>
        <rFont val="Arial"/>
        <family val="2"/>
      </rPr>
      <t xml:space="preserve">А 1  </t>
    </r>
    <r>
      <rPr>
        <b/>
        <sz val="14"/>
        <rFont val="Arial"/>
        <family val="2"/>
      </rPr>
      <t xml:space="preserve"> 10 мм КРУГ </t>
    </r>
  </si>
  <si>
    <r>
      <rPr>
        <b/>
        <sz val="14"/>
        <color indexed="10"/>
        <rFont val="Arial"/>
        <family val="2"/>
      </rPr>
      <t>А 1</t>
    </r>
    <r>
      <rPr>
        <b/>
        <sz val="14"/>
        <rFont val="Arial"/>
        <family val="2"/>
      </rPr>
      <t xml:space="preserve">   12 мм  КРУГ</t>
    </r>
  </si>
  <si>
    <r>
      <rPr>
        <sz val="14"/>
        <color indexed="10"/>
        <rFont val="Arial"/>
        <family val="2"/>
      </rPr>
      <t>А 1</t>
    </r>
    <r>
      <rPr>
        <sz val="14"/>
        <rFont val="Arial"/>
        <family val="2"/>
      </rPr>
      <t xml:space="preserve">   14 мм  КРУГ</t>
    </r>
  </si>
  <si>
    <r>
      <rPr>
        <sz val="14"/>
        <color indexed="10"/>
        <rFont val="Arial"/>
        <family val="2"/>
      </rPr>
      <t>А 1</t>
    </r>
    <r>
      <rPr>
        <sz val="14"/>
        <rFont val="Arial"/>
        <family val="2"/>
      </rPr>
      <t xml:space="preserve">   50 мм  КРУГ</t>
    </r>
  </si>
  <si>
    <r>
      <rPr>
        <sz val="14"/>
        <color indexed="10"/>
        <rFont val="Arial"/>
        <family val="2"/>
      </rPr>
      <t xml:space="preserve">А 3 </t>
    </r>
    <r>
      <rPr>
        <sz val="14"/>
        <rFont val="Arial"/>
        <family val="2"/>
      </rPr>
      <t xml:space="preserve">   18 ст 35ГС</t>
    </r>
  </si>
  <si>
    <r>
      <rPr>
        <sz val="14"/>
        <color indexed="10"/>
        <rFont val="Arial"/>
        <family val="2"/>
      </rPr>
      <t>А 3</t>
    </r>
    <r>
      <rPr>
        <sz val="14"/>
        <rFont val="Arial"/>
        <family val="2"/>
      </rPr>
      <t xml:space="preserve">    20 ст 35ГС</t>
    </r>
  </si>
  <si>
    <t>02.06.2018г.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</si>
</sst>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&quot; руб.&quot;"/>
    <numFmt numFmtId="173" formatCode="0.0000&quot; руб.&quot;"/>
    <numFmt numFmtId="174" formatCode="0.0&quot; руб.&quot;"/>
    <numFmt numFmtId="175" formatCode="0&quot; руб.&quot;"/>
    <numFmt numFmtId="176" formatCode="0.0000"/>
    <numFmt numFmtId="177" formatCode="_-* #,##0.00_р_._-;\-* #,##0.00_р_._-;_-* \-??_р_._-;_-@_-"/>
    <numFmt numFmtId="178" formatCode="#,##0.00&quot;р.&quot;"/>
    <numFmt numFmtId="179" formatCode="[$-F800]dddd\,\ mmmm\ dd\,\ yyyy"/>
    <numFmt numFmtId="180" formatCode="#,##0.000"/>
    <numFmt numFmtId="181" formatCode="#,##0_р_."/>
    <numFmt numFmtId="182" formatCode="_-* #,##0.0_р_._-;\-* #,##0.0_р_._-;_-* &quot;-&quot;??_р_._-;_-@_-"/>
  </numFmts>
  <fonts count="164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8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 Cyr"/>
      <family val="0"/>
    </font>
    <font>
      <i/>
      <sz val="14"/>
      <name val="Arial"/>
      <family val="2"/>
    </font>
    <font>
      <sz val="13"/>
      <name val="Arial"/>
      <family val="2"/>
    </font>
    <font>
      <sz val="11"/>
      <name val="Calibri"/>
      <family val="2"/>
    </font>
    <font>
      <sz val="2"/>
      <name val="Arial"/>
      <family val="2"/>
    </font>
    <font>
      <sz val="24"/>
      <color indexed="8"/>
      <name val="Arial"/>
      <family val="2"/>
    </font>
    <font>
      <sz val="28"/>
      <color indexed="8"/>
      <name val="Arial"/>
      <family val="2"/>
    </font>
    <font>
      <i/>
      <sz val="2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i/>
      <sz val="15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26"/>
      <name val="Arial"/>
      <family val="2"/>
    </font>
    <font>
      <b/>
      <i/>
      <sz val="22"/>
      <name val="Arial"/>
      <family val="2"/>
    </font>
    <font>
      <sz val="14"/>
      <name val="Calibri"/>
      <family val="2"/>
    </font>
    <font>
      <i/>
      <sz val="24"/>
      <color indexed="8"/>
      <name val="Arial"/>
      <family val="2"/>
    </font>
    <font>
      <b/>
      <i/>
      <sz val="24"/>
      <color indexed="8"/>
      <name val="Arial"/>
      <family val="2"/>
    </font>
    <font>
      <i/>
      <sz val="20"/>
      <color indexed="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name val="Arial Cyr"/>
      <family val="0"/>
    </font>
    <font>
      <b/>
      <sz val="14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6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yr"/>
      <family val="2"/>
    </font>
    <font>
      <i/>
      <sz val="36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i/>
      <sz val="24"/>
      <name val="Arial Cyr"/>
      <family val="0"/>
    </font>
    <font>
      <sz val="18"/>
      <name val="Arial Cyr"/>
      <family val="0"/>
    </font>
    <font>
      <b/>
      <sz val="18"/>
      <color indexed="1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6.5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6"/>
      <name val="Arial Cyr"/>
      <family val="0"/>
    </font>
    <font>
      <b/>
      <i/>
      <sz val="13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color indexed="2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24"/>
      <color indexed="23"/>
      <name val="Arial"/>
      <family val="2"/>
    </font>
    <font>
      <u val="single"/>
      <sz val="16"/>
      <color indexed="12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8"/>
      <color indexed="10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20"/>
      <color theme="0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24"/>
      <color theme="1" tint="0.34999001026153564"/>
      <name val="Arial"/>
      <family val="2"/>
    </font>
    <font>
      <u val="single"/>
      <sz val="16"/>
      <color theme="10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6"/>
      <color theme="1"/>
      <name val="Arial"/>
      <family val="2"/>
    </font>
    <font>
      <b/>
      <i/>
      <sz val="18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20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0" fillId="2" borderId="0" applyNumberFormat="0" applyBorder="0" applyAlignment="0" applyProtection="0"/>
    <xf numFmtId="0" fontId="56" fillId="3" borderId="0" applyNumberFormat="0" applyBorder="0" applyAlignment="0" applyProtection="0"/>
    <xf numFmtId="0" fontId="120" fillId="4" borderId="0" applyNumberFormat="0" applyBorder="0" applyAlignment="0" applyProtection="0"/>
    <xf numFmtId="0" fontId="56" fillId="5" borderId="0" applyNumberFormat="0" applyBorder="0" applyAlignment="0" applyProtection="0"/>
    <xf numFmtId="0" fontId="120" fillId="6" borderId="0" applyNumberFormat="0" applyBorder="0" applyAlignment="0" applyProtection="0"/>
    <xf numFmtId="0" fontId="56" fillId="7" borderId="0" applyNumberFormat="0" applyBorder="0" applyAlignment="0" applyProtection="0"/>
    <xf numFmtId="0" fontId="120" fillId="8" borderId="0" applyNumberFormat="0" applyBorder="0" applyAlignment="0" applyProtection="0"/>
    <xf numFmtId="0" fontId="56" fillId="9" borderId="0" applyNumberFormat="0" applyBorder="0" applyAlignment="0" applyProtection="0"/>
    <xf numFmtId="0" fontId="120" fillId="10" borderId="0" applyNumberFormat="0" applyBorder="0" applyAlignment="0" applyProtection="0"/>
    <xf numFmtId="0" fontId="56" fillId="11" borderId="0" applyNumberFormat="0" applyBorder="0" applyAlignment="0" applyProtection="0"/>
    <xf numFmtId="0" fontId="120" fillId="12" borderId="0" applyNumberFormat="0" applyBorder="0" applyAlignment="0" applyProtection="0"/>
    <xf numFmtId="0" fontId="56" fillId="13" borderId="0" applyNumberFormat="0" applyBorder="0" applyAlignment="0" applyProtection="0"/>
    <xf numFmtId="0" fontId="120" fillId="14" borderId="0" applyNumberFormat="0" applyBorder="0" applyAlignment="0" applyProtection="0"/>
    <xf numFmtId="0" fontId="56" fillId="15" borderId="0" applyNumberFormat="0" applyBorder="0" applyAlignment="0" applyProtection="0"/>
    <xf numFmtId="0" fontId="120" fillId="16" borderId="0" applyNumberFormat="0" applyBorder="0" applyAlignment="0" applyProtection="0"/>
    <xf numFmtId="0" fontId="56" fillId="17" borderId="0" applyNumberFormat="0" applyBorder="0" applyAlignment="0" applyProtection="0"/>
    <xf numFmtId="0" fontId="120" fillId="18" borderId="0" applyNumberFormat="0" applyBorder="0" applyAlignment="0" applyProtection="0"/>
    <xf numFmtId="0" fontId="56" fillId="19" borderId="0" applyNumberFormat="0" applyBorder="0" applyAlignment="0" applyProtection="0"/>
    <xf numFmtId="0" fontId="120" fillId="20" borderId="0" applyNumberFormat="0" applyBorder="0" applyAlignment="0" applyProtection="0"/>
    <xf numFmtId="0" fontId="56" fillId="9" borderId="0" applyNumberFormat="0" applyBorder="0" applyAlignment="0" applyProtection="0"/>
    <xf numFmtId="0" fontId="120" fillId="21" borderId="0" applyNumberFormat="0" applyBorder="0" applyAlignment="0" applyProtection="0"/>
    <xf numFmtId="0" fontId="56" fillId="15" borderId="0" applyNumberFormat="0" applyBorder="0" applyAlignment="0" applyProtection="0"/>
    <xf numFmtId="0" fontId="120" fillId="22" borderId="0" applyNumberFormat="0" applyBorder="0" applyAlignment="0" applyProtection="0"/>
    <xf numFmtId="0" fontId="56" fillId="23" borderId="0" applyNumberFormat="0" applyBorder="0" applyAlignment="0" applyProtection="0"/>
    <xf numFmtId="0" fontId="121" fillId="24" borderId="0" applyNumberFormat="0" applyBorder="0" applyAlignment="0" applyProtection="0"/>
    <xf numFmtId="0" fontId="57" fillId="25" borderId="0" applyNumberFormat="0" applyBorder="0" applyAlignment="0" applyProtection="0"/>
    <xf numFmtId="0" fontId="121" fillId="26" borderId="0" applyNumberFormat="0" applyBorder="0" applyAlignment="0" applyProtection="0"/>
    <xf numFmtId="0" fontId="57" fillId="17" borderId="0" applyNumberFormat="0" applyBorder="0" applyAlignment="0" applyProtection="0"/>
    <xf numFmtId="0" fontId="121" fillId="27" borderId="0" applyNumberFormat="0" applyBorder="0" applyAlignment="0" applyProtection="0"/>
    <xf numFmtId="0" fontId="57" fillId="19" borderId="0" applyNumberFormat="0" applyBorder="0" applyAlignment="0" applyProtection="0"/>
    <xf numFmtId="0" fontId="121" fillId="28" borderId="0" applyNumberFormat="0" applyBorder="0" applyAlignment="0" applyProtection="0"/>
    <xf numFmtId="0" fontId="57" fillId="29" borderId="0" applyNumberFormat="0" applyBorder="0" applyAlignment="0" applyProtection="0"/>
    <xf numFmtId="0" fontId="121" fillId="30" borderId="0" applyNumberFormat="0" applyBorder="0" applyAlignment="0" applyProtection="0"/>
    <xf numFmtId="0" fontId="57" fillId="31" borderId="0" applyNumberFormat="0" applyBorder="0" applyAlignment="0" applyProtection="0"/>
    <xf numFmtId="0" fontId="121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0" borderId="0">
      <alignment/>
      <protection/>
    </xf>
    <xf numFmtId="0" fontId="121" fillId="34" borderId="0" applyNumberFormat="0" applyBorder="0" applyAlignment="0" applyProtection="0"/>
    <xf numFmtId="0" fontId="57" fillId="35" borderId="0" applyNumberFormat="0" applyBorder="0" applyAlignment="0" applyProtection="0"/>
    <xf numFmtId="0" fontId="121" fillId="36" borderId="0" applyNumberFormat="0" applyBorder="0" applyAlignment="0" applyProtection="0"/>
    <xf numFmtId="0" fontId="57" fillId="37" borderId="0" applyNumberFormat="0" applyBorder="0" applyAlignment="0" applyProtection="0"/>
    <xf numFmtId="0" fontId="121" fillId="38" borderId="0" applyNumberFormat="0" applyBorder="0" applyAlignment="0" applyProtection="0"/>
    <xf numFmtId="0" fontId="57" fillId="39" borderId="0" applyNumberFormat="0" applyBorder="0" applyAlignment="0" applyProtection="0"/>
    <xf numFmtId="0" fontId="121" fillId="40" borderId="0" applyNumberFormat="0" applyBorder="0" applyAlignment="0" applyProtection="0"/>
    <xf numFmtId="0" fontId="57" fillId="29" borderId="0" applyNumberFormat="0" applyBorder="0" applyAlignment="0" applyProtection="0"/>
    <xf numFmtId="0" fontId="121" fillId="41" borderId="0" applyNumberFormat="0" applyBorder="0" applyAlignment="0" applyProtection="0"/>
    <xf numFmtId="0" fontId="57" fillId="31" borderId="0" applyNumberFormat="0" applyBorder="0" applyAlignment="0" applyProtection="0"/>
    <xf numFmtId="0" fontId="121" fillId="42" borderId="0" applyNumberFormat="0" applyBorder="0" applyAlignment="0" applyProtection="0"/>
    <xf numFmtId="0" fontId="57" fillId="43" borderId="0" applyNumberFormat="0" applyBorder="0" applyAlignment="0" applyProtection="0"/>
    <xf numFmtId="0" fontId="122" fillId="44" borderId="1" applyNumberFormat="0" applyAlignment="0" applyProtection="0"/>
    <xf numFmtId="0" fontId="58" fillId="13" borderId="2" applyNumberFormat="0" applyAlignment="0" applyProtection="0"/>
    <xf numFmtId="0" fontId="123" fillId="45" borderId="3" applyNumberFormat="0" applyAlignment="0" applyProtection="0"/>
    <xf numFmtId="0" fontId="59" fillId="46" borderId="4" applyNumberFormat="0" applyAlignment="0" applyProtection="0"/>
    <xf numFmtId="0" fontId="124" fillId="45" borderId="1" applyNumberFormat="0" applyAlignment="0" applyProtection="0"/>
    <xf numFmtId="0" fontId="60" fillId="46" borderId="2" applyNumberFormat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5" applyNumberFormat="0" applyFill="0" applyAlignment="0" applyProtection="0"/>
    <xf numFmtId="0" fontId="52" fillId="0" borderId="6" applyNumberFormat="0" applyFill="0" applyAlignment="0" applyProtection="0"/>
    <xf numFmtId="0" fontId="128" fillId="0" borderId="7" applyNumberFormat="0" applyFill="0" applyAlignment="0" applyProtection="0"/>
    <xf numFmtId="0" fontId="53" fillId="0" borderId="8" applyNumberFormat="0" applyFill="0" applyAlignment="0" applyProtection="0"/>
    <xf numFmtId="0" fontId="129" fillId="0" borderId="9" applyNumberFormat="0" applyFill="0" applyAlignment="0" applyProtection="0"/>
    <xf numFmtId="0" fontId="54" fillId="0" borderId="10" applyNumberFormat="0" applyFill="0" applyAlignment="0" applyProtection="0"/>
    <xf numFmtId="0" fontId="1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0" fillId="0" borderId="11" applyNumberFormat="0" applyFill="0" applyAlignment="0" applyProtection="0"/>
    <xf numFmtId="0" fontId="61" fillId="0" borderId="12" applyNumberFormat="0" applyFill="0" applyAlignment="0" applyProtection="0"/>
    <xf numFmtId="0" fontId="131" fillId="47" borderId="13" applyNumberFormat="0" applyAlignment="0" applyProtection="0"/>
    <xf numFmtId="0" fontId="62" fillId="48" borderId="14" applyNumberFormat="0" applyAlignment="0" applyProtection="0"/>
    <xf numFmtId="0" fontId="1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3" fillId="49" borderId="0" applyNumberFormat="0" applyBorder="0" applyAlignment="0" applyProtection="0"/>
    <xf numFmtId="0" fontId="63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2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4" fillId="0" borderId="0">
      <alignment/>
      <protection/>
    </xf>
    <xf numFmtId="0" fontId="46" fillId="0" borderId="0">
      <alignment horizontal="left"/>
      <protection/>
    </xf>
    <xf numFmtId="0" fontId="135" fillId="0" borderId="0" applyNumberFormat="0" applyFill="0" applyBorder="0" applyAlignment="0" applyProtection="0"/>
    <xf numFmtId="0" fontId="136" fillId="51" borderId="0" applyNumberFormat="0" applyBorder="0" applyAlignment="0" applyProtection="0"/>
    <xf numFmtId="0" fontId="64" fillId="5" borderId="0" applyNumberFormat="0" applyBorder="0" applyAlignment="0" applyProtection="0"/>
    <xf numFmtId="0" fontId="1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ont="0" applyFill="0" applyBorder="0" applyAlignment="0" applyProtection="0"/>
    <xf numFmtId="9" fontId="13" fillId="0" borderId="0" applyFill="0" applyBorder="0" applyAlignment="0" applyProtection="0"/>
    <xf numFmtId="0" fontId="138" fillId="0" borderId="17" applyNumberFormat="0" applyFill="0" applyAlignment="0" applyProtection="0"/>
    <xf numFmtId="0" fontId="66" fillId="0" borderId="18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ill="0" applyBorder="0" applyAlignment="0" applyProtection="0"/>
    <xf numFmtId="43" fontId="13" fillId="0" borderId="0" applyFont="0" applyFill="0" applyBorder="0" applyAlignment="0" applyProtection="0"/>
    <xf numFmtId="0" fontId="140" fillId="54" borderId="0" applyNumberFormat="0" applyBorder="0" applyAlignment="0" applyProtection="0"/>
    <xf numFmtId="0" fontId="68" fillId="7" borderId="0" applyNumberFormat="0" applyBorder="0" applyAlignment="0" applyProtection="0"/>
  </cellStyleXfs>
  <cellXfs count="933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41" fillId="0" borderId="20" xfId="0" applyFont="1" applyFill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25" fillId="0" borderId="19" xfId="99" applyNumberFormat="1" applyFont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1" fillId="0" borderId="21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14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3" fillId="55" borderId="0" xfId="0" applyFont="1" applyFill="1" applyAlignment="1">
      <alignment horizontal="center" vertical="center"/>
    </xf>
    <xf numFmtId="0" fontId="141" fillId="56" borderId="22" xfId="0" applyFont="1" applyFill="1" applyBorder="1" applyAlignment="1">
      <alignment horizontal="center" vertical="center" wrapText="1"/>
    </xf>
    <xf numFmtId="0" fontId="143" fillId="0" borderId="0" xfId="0" applyFont="1" applyAlignment="1">
      <alignment horizontal="left" vertical="center"/>
    </xf>
    <xf numFmtId="0" fontId="143" fillId="0" borderId="0" xfId="0" applyFont="1" applyAlignment="1">
      <alignment horizontal="center" vertical="center"/>
    </xf>
    <xf numFmtId="0" fontId="141" fillId="56" borderId="22" xfId="0" applyFont="1" applyFill="1" applyBorder="1" applyAlignment="1">
      <alignment horizontal="center" vertical="center"/>
    </xf>
    <xf numFmtId="0" fontId="141" fillId="0" borderId="21" xfId="0" applyFont="1" applyBorder="1" applyAlignment="1">
      <alignment horizontal="left" vertical="center"/>
    </xf>
    <xf numFmtId="0" fontId="143" fillId="0" borderId="21" xfId="0" applyFont="1" applyBorder="1" applyAlignment="1">
      <alignment horizontal="center" vertical="center"/>
    </xf>
    <xf numFmtId="0" fontId="143" fillId="56" borderId="21" xfId="0" applyFont="1" applyFill="1" applyBorder="1" applyAlignment="1">
      <alignment horizontal="center" vertical="center"/>
    </xf>
    <xf numFmtId="0" fontId="141" fillId="0" borderId="19" xfId="0" applyFont="1" applyBorder="1" applyAlignment="1">
      <alignment horizontal="left" vertical="center"/>
    </xf>
    <xf numFmtId="0" fontId="143" fillId="0" borderId="19" xfId="0" applyFont="1" applyBorder="1" applyAlignment="1">
      <alignment horizontal="center" vertical="center"/>
    </xf>
    <xf numFmtId="0" fontId="143" fillId="56" borderId="19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43" fillId="56" borderId="0" xfId="0" applyFont="1" applyFill="1" applyAlignment="1">
      <alignment horizontal="center" vertical="center"/>
    </xf>
    <xf numFmtId="0" fontId="143" fillId="56" borderId="0" xfId="0" applyFont="1" applyFill="1" applyAlignment="1">
      <alignment horizontal="left" vertical="center"/>
    </xf>
    <xf numFmtId="0" fontId="141" fillId="56" borderId="23" xfId="0" applyFont="1" applyFill="1" applyBorder="1" applyAlignment="1">
      <alignment horizontal="left" vertical="center"/>
    </xf>
    <xf numFmtId="0" fontId="141" fillId="56" borderId="24" xfId="0" applyFont="1" applyFill="1" applyBorder="1" applyAlignment="1">
      <alignment horizontal="center" vertical="center"/>
    </xf>
    <xf numFmtId="0" fontId="40" fillId="57" borderId="0" xfId="0" applyFont="1" applyFill="1" applyAlignment="1">
      <alignment horizontal="center" vertical="center"/>
    </xf>
    <xf numFmtId="0" fontId="7" fillId="57" borderId="0" xfId="0" applyFont="1" applyFill="1" applyAlignment="1">
      <alignment horizontal="center" vertical="center"/>
    </xf>
    <xf numFmtId="0" fontId="141" fillId="0" borderId="22" xfId="0" applyFont="1" applyFill="1" applyBorder="1" applyAlignment="1">
      <alignment horizontal="center" vertical="center" wrapText="1"/>
    </xf>
    <xf numFmtId="0" fontId="141" fillId="0" borderId="22" xfId="0" applyFont="1" applyFill="1" applyBorder="1" applyAlignment="1">
      <alignment horizontal="center" vertical="center"/>
    </xf>
    <xf numFmtId="0" fontId="141" fillId="0" borderId="24" xfId="0" applyFont="1" applyFill="1" applyBorder="1" applyAlignment="1">
      <alignment horizontal="center" vertical="center"/>
    </xf>
    <xf numFmtId="0" fontId="141" fillId="0" borderId="19" xfId="0" applyFont="1" applyFill="1" applyBorder="1" applyAlignment="1">
      <alignment horizontal="left" vertical="center"/>
    </xf>
    <xf numFmtId="0" fontId="143" fillId="0" borderId="19" xfId="0" applyFont="1" applyFill="1" applyBorder="1" applyAlignment="1">
      <alignment horizontal="center" vertical="center"/>
    </xf>
    <xf numFmtId="0" fontId="143" fillId="0" borderId="21" xfId="0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left" vertical="center"/>
    </xf>
    <xf numFmtId="0" fontId="14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43" fillId="0" borderId="0" xfId="0" applyFont="1" applyFill="1" applyBorder="1" applyAlignment="1">
      <alignment horizontal="left" vertical="center"/>
    </xf>
    <xf numFmtId="0" fontId="141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141" fillId="58" borderId="23" xfId="0" applyFont="1" applyFill="1" applyBorder="1" applyAlignment="1">
      <alignment horizontal="left" vertical="center"/>
    </xf>
    <xf numFmtId="0" fontId="141" fillId="58" borderId="22" xfId="0" applyFont="1" applyFill="1" applyBorder="1" applyAlignment="1">
      <alignment horizontal="center" vertical="center" wrapText="1"/>
    </xf>
    <xf numFmtId="0" fontId="141" fillId="58" borderId="22" xfId="0" applyFont="1" applyFill="1" applyBorder="1" applyAlignment="1">
      <alignment horizontal="center" vertical="center"/>
    </xf>
    <xf numFmtId="0" fontId="141" fillId="58" borderId="24" xfId="0" applyFont="1" applyFill="1" applyBorder="1" applyAlignment="1">
      <alignment horizontal="center" vertical="center"/>
    </xf>
    <xf numFmtId="0" fontId="141" fillId="58" borderId="19" xfId="0" applyFont="1" applyFill="1" applyBorder="1" applyAlignment="1">
      <alignment horizontal="left" vertical="center"/>
    </xf>
    <xf numFmtId="0" fontId="7" fillId="58" borderId="21" xfId="0" applyFont="1" applyFill="1" applyBorder="1" applyAlignment="1">
      <alignment horizontal="center" vertical="center"/>
    </xf>
    <xf numFmtId="0" fontId="143" fillId="58" borderId="19" xfId="0" applyFont="1" applyFill="1" applyBorder="1" applyAlignment="1">
      <alignment horizontal="center" vertical="center"/>
    </xf>
    <xf numFmtId="0" fontId="143" fillId="58" borderId="21" xfId="0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1" fillId="0" borderId="27" xfId="0" applyFont="1" applyFill="1" applyBorder="1" applyAlignment="1">
      <alignment horizontal="center" vertical="center" wrapText="1"/>
    </xf>
    <xf numFmtId="0" fontId="141" fillId="0" borderId="28" xfId="0" applyFont="1" applyFill="1" applyBorder="1" applyAlignment="1">
      <alignment horizontal="left" vertical="center"/>
    </xf>
    <xf numFmtId="0" fontId="143" fillId="59" borderId="0" xfId="0" applyFont="1" applyFill="1" applyAlignment="1">
      <alignment horizontal="left" vertical="center"/>
    </xf>
    <xf numFmtId="0" fontId="141" fillId="59" borderId="23" xfId="0" applyFont="1" applyFill="1" applyBorder="1" applyAlignment="1">
      <alignment horizontal="left" vertical="center"/>
    </xf>
    <xf numFmtId="0" fontId="141" fillId="59" borderId="22" xfId="0" applyFont="1" applyFill="1" applyBorder="1" applyAlignment="1">
      <alignment horizontal="center" vertical="center" wrapText="1"/>
    </xf>
    <xf numFmtId="0" fontId="141" fillId="59" borderId="22" xfId="0" applyFont="1" applyFill="1" applyBorder="1" applyAlignment="1">
      <alignment horizontal="center" vertical="center"/>
    </xf>
    <xf numFmtId="0" fontId="141" fillId="59" borderId="24" xfId="0" applyFont="1" applyFill="1" applyBorder="1" applyAlignment="1">
      <alignment horizontal="center" vertical="center"/>
    </xf>
    <xf numFmtId="0" fontId="143" fillId="59" borderId="0" xfId="0" applyFont="1" applyFill="1" applyAlignment="1">
      <alignment horizontal="center" vertical="center"/>
    </xf>
    <xf numFmtId="0" fontId="141" fillId="59" borderId="21" xfId="0" applyFont="1" applyFill="1" applyBorder="1" applyAlignment="1">
      <alignment horizontal="left" vertical="center"/>
    </xf>
    <xf numFmtId="0" fontId="14" fillId="59" borderId="19" xfId="0" applyFont="1" applyFill="1" applyBorder="1" applyAlignment="1">
      <alignment horizontal="center" vertical="center"/>
    </xf>
    <xf numFmtId="0" fontId="143" fillId="59" borderId="21" xfId="0" applyFont="1" applyFill="1" applyBorder="1" applyAlignment="1">
      <alignment horizontal="center" vertical="center"/>
    </xf>
    <xf numFmtId="0" fontId="143" fillId="59" borderId="19" xfId="0" applyFont="1" applyFill="1" applyBorder="1" applyAlignment="1">
      <alignment horizontal="center" vertical="center"/>
    </xf>
    <xf numFmtId="0" fontId="141" fillId="59" borderId="19" xfId="0" applyFont="1" applyFill="1" applyBorder="1" applyAlignment="1">
      <alignment horizontal="left" vertical="center"/>
    </xf>
    <xf numFmtId="0" fontId="39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9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/>
    </xf>
    <xf numFmtId="0" fontId="40" fillId="12" borderId="0" xfId="0" applyFont="1" applyFill="1" applyAlignment="1">
      <alignment horizontal="center" vertical="center"/>
    </xf>
    <xf numFmtId="0" fontId="141" fillId="12" borderId="23" xfId="0" applyFont="1" applyFill="1" applyBorder="1" applyAlignment="1">
      <alignment horizontal="left" vertical="center"/>
    </xf>
    <xf numFmtId="0" fontId="141" fillId="12" borderId="19" xfId="0" applyFont="1" applyFill="1" applyBorder="1" applyAlignment="1">
      <alignment horizontal="left" vertical="center"/>
    </xf>
    <xf numFmtId="0" fontId="25" fillId="12" borderId="21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141" fillId="0" borderId="21" xfId="0" applyFont="1" applyFill="1" applyBorder="1" applyAlignment="1">
      <alignment horizontal="left" vertical="center"/>
    </xf>
    <xf numFmtId="0" fontId="141" fillId="0" borderId="29" xfId="0" applyFont="1" applyFill="1" applyBorder="1" applyAlignment="1">
      <alignment horizontal="left" vertical="center"/>
    </xf>
    <xf numFmtId="0" fontId="141" fillId="0" borderId="30" xfId="0" applyFont="1" applyFill="1" applyBorder="1" applyAlignment="1">
      <alignment horizontal="left" vertical="center"/>
    </xf>
    <xf numFmtId="0" fontId="141" fillId="0" borderId="31" xfId="0" applyFont="1" applyFill="1" applyBorder="1" applyAlignment="1">
      <alignment horizontal="center" vertical="center" wrapText="1"/>
    </xf>
    <xf numFmtId="0" fontId="141" fillId="0" borderId="25" xfId="0" applyFont="1" applyFill="1" applyBorder="1" applyAlignment="1">
      <alignment horizontal="center" vertical="center"/>
    </xf>
    <xf numFmtId="0" fontId="141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2" fontId="143" fillId="0" borderId="34" xfId="0" applyNumberFormat="1" applyFont="1" applyFill="1" applyBorder="1" applyAlignment="1">
      <alignment horizontal="center" vertical="center"/>
    </xf>
    <xf numFmtId="2" fontId="40" fillId="0" borderId="34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2" fontId="143" fillId="0" borderId="35" xfId="0" applyNumberFormat="1" applyFont="1" applyFill="1" applyBorder="1" applyAlignment="1">
      <alignment horizontal="center" vertical="center"/>
    </xf>
    <xf numFmtId="171" fontId="34" fillId="0" borderId="19" xfId="0" applyNumberFormat="1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171" fontId="34" fillId="0" borderId="21" xfId="0" applyNumberFormat="1" applyFont="1" applyBorder="1" applyAlignment="1">
      <alignment horizontal="center" vertical="center" wrapText="1"/>
    </xf>
    <xf numFmtId="0" fontId="41" fillId="0" borderId="2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171" fontId="34" fillId="0" borderId="34" xfId="0" applyNumberFormat="1" applyFont="1" applyBorder="1" applyAlignment="1">
      <alignment horizontal="center" vertical="center" wrapText="1"/>
    </xf>
    <xf numFmtId="171" fontId="34" fillId="0" borderId="35" xfId="0" applyNumberFormat="1" applyFont="1" applyBorder="1" applyAlignment="1">
      <alignment horizontal="center" vertical="center" wrapText="1"/>
    </xf>
    <xf numFmtId="0" fontId="143" fillId="0" borderId="3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171" fontId="34" fillId="0" borderId="22" xfId="0" applyNumberFormat="1" applyFont="1" applyBorder="1" applyAlignment="1">
      <alignment horizontal="center" vertical="center" wrapText="1"/>
    </xf>
    <xf numFmtId="0" fontId="141" fillId="0" borderId="24" xfId="0" applyFont="1" applyFill="1" applyBorder="1" applyAlignment="1">
      <alignment horizontal="center" vertical="center" wrapText="1"/>
    </xf>
    <xf numFmtId="0" fontId="40" fillId="8" borderId="0" xfId="0" applyFont="1" applyFill="1" applyAlignment="1">
      <alignment horizontal="center" vertical="center"/>
    </xf>
    <xf numFmtId="0" fontId="143" fillId="8" borderId="0" xfId="0" applyFont="1" applyFill="1" applyAlignment="1">
      <alignment horizontal="left" vertical="center"/>
    </xf>
    <xf numFmtId="0" fontId="5" fillId="8" borderId="0" xfId="0" applyFont="1" applyFill="1" applyBorder="1" applyAlignment="1">
      <alignment vertical="center" wrapText="1"/>
    </xf>
    <xf numFmtId="0" fontId="141" fillId="8" borderId="23" xfId="0" applyFont="1" applyFill="1" applyBorder="1" applyAlignment="1">
      <alignment horizontal="left" vertical="center"/>
    </xf>
    <xf numFmtId="0" fontId="141" fillId="8" borderId="22" xfId="0" applyFont="1" applyFill="1" applyBorder="1" applyAlignment="1">
      <alignment horizontal="center" vertical="center" wrapText="1"/>
    </xf>
    <xf numFmtId="0" fontId="141" fillId="8" borderId="22" xfId="0" applyFont="1" applyFill="1" applyBorder="1" applyAlignment="1">
      <alignment horizontal="center" vertical="center"/>
    </xf>
    <xf numFmtId="0" fontId="141" fillId="8" borderId="24" xfId="0" applyFont="1" applyFill="1" applyBorder="1" applyAlignment="1">
      <alignment horizontal="center" vertical="center"/>
    </xf>
    <xf numFmtId="0" fontId="141" fillId="8" borderId="21" xfId="0" applyFont="1" applyFill="1" applyBorder="1" applyAlignment="1">
      <alignment horizontal="left" vertical="center"/>
    </xf>
    <xf numFmtId="0" fontId="143" fillId="8" borderId="21" xfId="0" applyFont="1" applyFill="1" applyBorder="1" applyAlignment="1">
      <alignment horizontal="center" vertical="center"/>
    </xf>
    <xf numFmtId="0" fontId="143" fillId="8" borderId="19" xfId="0" applyFont="1" applyFill="1" applyBorder="1" applyAlignment="1">
      <alignment horizontal="center" vertical="center"/>
    </xf>
    <xf numFmtId="0" fontId="141" fillId="8" borderId="19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center" vertical="center" wrapText="1"/>
    </xf>
    <xf numFmtId="16" fontId="17" fillId="0" borderId="19" xfId="0" applyNumberFormat="1" applyFont="1" applyBorder="1" applyAlignment="1">
      <alignment horizontal="center" vertical="center" wrapText="1"/>
    </xf>
    <xf numFmtId="12" fontId="17" fillId="0" borderId="19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6" fontId="17" fillId="0" borderId="21" xfId="0" applyNumberFormat="1" applyFont="1" applyBorder="1" applyAlignment="1">
      <alignment horizontal="center" vertical="center" wrapText="1"/>
    </xf>
    <xf numFmtId="0" fontId="143" fillId="0" borderId="35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40" fillId="60" borderId="0" xfId="0" applyFont="1" applyFill="1" applyAlignment="1">
      <alignment horizontal="center" vertical="center"/>
    </xf>
    <xf numFmtId="0" fontId="40" fillId="60" borderId="0" xfId="0" applyFont="1" applyFill="1" applyBorder="1" applyAlignment="1">
      <alignment vertical="center" wrapText="1"/>
    </xf>
    <xf numFmtId="0" fontId="40" fillId="60" borderId="33" xfId="0" applyFont="1" applyFill="1" applyBorder="1" applyAlignment="1">
      <alignment vertical="center" wrapText="1"/>
    </xf>
    <xf numFmtId="0" fontId="141" fillId="60" borderId="23" xfId="0" applyFont="1" applyFill="1" applyBorder="1" applyAlignment="1">
      <alignment horizontal="left" vertical="center"/>
    </xf>
    <xf numFmtId="0" fontId="144" fillId="60" borderId="22" xfId="0" applyFont="1" applyFill="1" applyBorder="1" applyAlignment="1">
      <alignment horizontal="center" vertical="center" wrapText="1"/>
    </xf>
    <xf numFmtId="0" fontId="141" fillId="60" borderId="22" xfId="0" applyFont="1" applyFill="1" applyBorder="1" applyAlignment="1">
      <alignment horizontal="center" vertical="center" wrapText="1"/>
    </xf>
    <xf numFmtId="0" fontId="141" fillId="60" borderId="22" xfId="0" applyFont="1" applyFill="1" applyBorder="1" applyAlignment="1">
      <alignment horizontal="center" vertical="center"/>
    </xf>
    <xf numFmtId="0" fontId="141" fillId="60" borderId="24" xfId="0" applyFont="1" applyFill="1" applyBorder="1" applyAlignment="1">
      <alignment horizontal="center" vertical="center"/>
    </xf>
    <xf numFmtId="0" fontId="141" fillId="60" borderId="19" xfId="0" applyFont="1" applyFill="1" applyBorder="1" applyAlignment="1">
      <alignment horizontal="left" vertical="center"/>
    </xf>
    <xf numFmtId="0" fontId="7" fillId="60" borderId="21" xfId="0" applyFont="1" applyFill="1" applyBorder="1" applyAlignment="1">
      <alignment horizontal="center" vertical="center"/>
    </xf>
    <xf numFmtId="2" fontId="7" fillId="60" borderId="21" xfId="0" applyNumberFormat="1" applyFont="1" applyFill="1" applyBorder="1" applyAlignment="1">
      <alignment horizontal="center" vertical="center"/>
    </xf>
    <xf numFmtId="2" fontId="143" fillId="60" borderId="21" xfId="0" applyNumberFormat="1" applyFont="1" applyFill="1" applyBorder="1" applyAlignment="1">
      <alignment horizontal="center" vertical="center"/>
    </xf>
    <xf numFmtId="0" fontId="143" fillId="60" borderId="19" xfId="0" applyFont="1" applyFill="1" applyBorder="1" applyAlignment="1">
      <alignment horizontal="center" vertical="center"/>
    </xf>
    <xf numFmtId="0" fontId="143" fillId="60" borderId="21" xfId="0" applyFont="1" applyFill="1" applyBorder="1" applyAlignment="1">
      <alignment horizontal="center" vertical="center"/>
    </xf>
    <xf numFmtId="2" fontId="143" fillId="60" borderId="19" xfId="0" applyNumberFormat="1" applyFont="1" applyFill="1" applyBorder="1" applyAlignment="1">
      <alignment horizontal="center" vertical="center"/>
    </xf>
    <xf numFmtId="0" fontId="40" fillId="60" borderId="19" xfId="0" applyFont="1" applyFill="1" applyBorder="1" applyAlignment="1">
      <alignment horizontal="center" vertical="center"/>
    </xf>
    <xf numFmtId="2" fontId="40" fillId="60" borderId="19" xfId="0" applyNumberFormat="1" applyFont="1" applyFill="1" applyBorder="1" applyAlignment="1">
      <alignment horizontal="center" vertical="center"/>
    </xf>
    <xf numFmtId="2" fontId="7" fillId="60" borderId="19" xfId="0" applyNumberFormat="1" applyFont="1" applyFill="1" applyBorder="1" applyAlignment="1">
      <alignment horizontal="center" vertical="center"/>
    </xf>
    <xf numFmtId="0" fontId="7" fillId="60" borderId="19" xfId="0" applyFont="1" applyFill="1" applyBorder="1" applyAlignment="1">
      <alignment horizontal="center" vertical="center"/>
    </xf>
    <xf numFmtId="0" fontId="141" fillId="60" borderId="0" xfId="0" applyFont="1" applyFill="1" applyBorder="1" applyAlignment="1">
      <alignment horizontal="left" vertical="center"/>
    </xf>
    <xf numFmtId="0" fontId="143" fillId="60" borderId="0" xfId="0" applyFont="1" applyFill="1" applyBorder="1" applyAlignment="1">
      <alignment horizontal="center" vertical="center"/>
    </xf>
    <xf numFmtId="0" fontId="141" fillId="60" borderId="20" xfId="0" applyFont="1" applyFill="1" applyBorder="1" applyAlignment="1">
      <alignment horizontal="left" vertical="center"/>
    </xf>
    <xf numFmtId="0" fontId="34" fillId="60" borderId="36" xfId="0" applyFont="1" applyFill="1" applyBorder="1" applyAlignment="1">
      <alignment horizontal="center" vertical="center" wrapText="1"/>
    </xf>
    <xf numFmtId="171" fontId="34" fillId="60" borderId="21" xfId="0" applyNumberFormat="1" applyFont="1" applyFill="1" applyBorder="1" applyAlignment="1">
      <alignment horizontal="center" vertical="center" wrapText="1"/>
    </xf>
    <xf numFmtId="2" fontId="143" fillId="60" borderId="35" xfId="0" applyNumberFormat="1" applyFont="1" applyFill="1" applyBorder="1" applyAlignment="1">
      <alignment horizontal="center" vertical="center"/>
    </xf>
    <xf numFmtId="0" fontId="34" fillId="60" borderId="20" xfId="0" applyFont="1" applyFill="1" applyBorder="1" applyAlignment="1">
      <alignment horizontal="center" vertical="center" wrapText="1"/>
    </xf>
    <xf numFmtId="171" fontId="34" fillId="60" borderId="19" xfId="0" applyNumberFormat="1" applyFont="1" applyFill="1" applyBorder="1" applyAlignment="1">
      <alignment horizontal="center" vertical="center" wrapText="1"/>
    </xf>
    <xf numFmtId="2" fontId="143" fillId="60" borderId="34" xfId="0" applyNumberFormat="1" applyFont="1" applyFill="1" applyBorder="1" applyAlignment="1">
      <alignment horizontal="center" vertical="center"/>
    </xf>
    <xf numFmtId="2" fontId="40" fillId="60" borderId="34" xfId="0" applyNumberFormat="1" applyFont="1" applyFill="1" applyBorder="1" applyAlignment="1">
      <alignment horizontal="center" vertical="center"/>
    </xf>
    <xf numFmtId="2" fontId="7" fillId="60" borderId="34" xfId="0" applyNumberFormat="1" applyFont="1" applyFill="1" applyBorder="1" applyAlignment="1">
      <alignment horizontal="center" vertical="center"/>
    </xf>
    <xf numFmtId="0" fontId="7" fillId="60" borderId="0" xfId="0" applyFont="1" applyFill="1" applyAlignment="1">
      <alignment horizontal="center" vertical="center"/>
    </xf>
    <xf numFmtId="0" fontId="143" fillId="60" borderId="0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145" fillId="56" borderId="21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1" fontId="7" fillId="0" borderId="46" xfId="0" applyNumberFormat="1" applyFont="1" applyFill="1" applyBorder="1" applyAlignment="1">
      <alignment horizontal="center" vertical="center"/>
    </xf>
    <xf numFmtId="0" fontId="141" fillId="0" borderId="20" xfId="0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64" fontId="16" fillId="0" borderId="40" xfId="0" applyNumberFormat="1" applyFont="1" applyFill="1" applyBorder="1" applyAlignment="1">
      <alignment horizontal="center" vertical="center"/>
    </xf>
    <xf numFmtId="164" fontId="16" fillId="0" borderId="21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4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4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147" fillId="0" borderId="20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26" fillId="55" borderId="19" xfId="0" applyNumberFormat="1" applyFont="1" applyFill="1" applyBorder="1" applyAlignment="1">
      <alignment horizontal="center" vertical="center"/>
    </xf>
    <xf numFmtId="164" fontId="16" fillId="0" borderId="45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48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55" borderId="19" xfId="0" applyNumberFormat="1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vertical="center" wrapText="1"/>
    </xf>
    <xf numFmtId="0" fontId="4" fillId="55" borderId="40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/>
    </xf>
    <xf numFmtId="0" fontId="149" fillId="0" borderId="2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164" fontId="4" fillId="55" borderId="19" xfId="99" applyNumberFormat="1" applyFont="1" applyFill="1" applyBorder="1" applyAlignment="1">
      <alignment horizontal="center" vertical="center"/>
      <protection/>
    </xf>
    <xf numFmtId="0" fontId="3" fillId="55" borderId="21" xfId="0" applyFont="1" applyFill="1" applyBorder="1" applyAlignment="1">
      <alignment horizontal="center" vertical="center"/>
    </xf>
    <xf numFmtId="0" fontId="25" fillId="55" borderId="20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center" vertical="center"/>
    </xf>
    <xf numFmtId="2" fontId="16" fillId="0" borderId="40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49" fillId="0" borderId="19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vertical="center"/>
    </xf>
    <xf numFmtId="0" fontId="48" fillId="0" borderId="2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50" fillId="0" borderId="34" xfId="0" applyNumberFormat="1" applyFont="1" applyFill="1" applyBorder="1" applyAlignment="1">
      <alignment horizontal="center" vertical="center"/>
    </xf>
    <xf numFmtId="0" fontId="3" fillId="55" borderId="34" xfId="0" applyNumberFormat="1" applyFont="1" applyFill="1" applyBorder="1" applyAlignment="1">
      <alignment horizontal="center" vertical="center"/>
    </xf>
    <xf numFmtId="0" fontId="150" fillId="55" borderId="34" xfId="0" applyNumberFormat="1" applyFont="1" applyFill="1" applyBorder="1" applyAlignment="1">
      <alignment horizontal="center" vertical="center"/>
    </xf>
    <xf numFmtId="0" fontId="151" fillId="55" borderId="34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0" fontId="150" fillId="0" borderId="40" xfId="0" applyFont="1" applyFill="1" applyBorder="1" applyAlignment="1">
      <alignment horizontal="center" vertical="center"/>
    </xf>
    <xf numFmtId="2" fontId="152" fillId="0" borderId="21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55" borderId="45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vertical="center"/>
    </xf>
    <xf numFmtId="0" fontId="153" fillId="0" borderId="20" xfId="0" applyFont="1" applyFill="1" applyBorder="1" applyAlignment="1">
      <alignment horizontal="center" vertical="center"/>
    </xf>
    <xf numFmtId="0" fontId="153" fillId="0" borderId="19" xfId="0" applyFont="1" applyFill="1" applyBorder="1" applyAlignment="1">
      <alignment horizontal="center" vertical="center"/>
    </xf>
    <xf numFmtId="0" fontId="13" fillId="0" borderId="41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" fontId="16" fillId="0" borderId="21" xfId="0" applyNumberFormat="1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vertical="top" wrapText="1"/>
    </xf>
    <xf numFmtId="0" fontId="45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44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154" fillId="0" borderId="0" xfId="75" applyFont="1" applyAlignment="1" applyProtection="1">
      <alignment horizontal="left"/>
      <protection/>
    </xf>
    <xf numFmtId="0" fontId="38" fillId="0" borderId="0" xfId="0" applyFont="1" applyAlignment="1">
      <alignment horizontal="left" vertical="center"/>
    </xf>
    <xf numFmtId="0" fontId="31" fillId="55" borderId="39" xfId="0" applyFont="1" applyFill="1" applyBorder="1" applyAlignment="1">
      <alignment horizontal="left" vertical="center"/>
    </xf>
    <xf numFmtId="0" fontId="31" fillId="55" borderId="34" xfId="0" applyFont="1" applyFill="1" applyBorder="1" applyAlignment="1">
      <alignment horizontal="left" vertical="center"/>
    </xf>
    <xf numFmtId="0" fontId="155" fillId="8" borderId="21" xfId="0" applyFont="1" applyFill="1" applyBorder="1" applyAlignment="1">
      <alignment horizontal="center" vertical="center"/>
    </xf>
    <xf numFmtId="164" fontId="25" fillId="0" borderId="21" xfId="99" applyNumberFormat="1" applyFont="1" applyBorder="1" applyAlignment="1">
      <alignment horizontal="center" vertical="center"/>
      <protection/>
    </xf>
    <xf numFmtId="0" fontId="4" fillId="55" borderId="21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vertical="center"/>
    </xf>
    <xf numFmtId="2" fontId="3" fillId="0" borderId="34" xfId="0" applyNumberFormat="1" applyFont="1" applyFill="1" applyBorder="1" applyAlignment="1">
      <alignment vertical="center"/>
    </xf>
    <xf numFmtId="2" fontId="156" fillId="0" borderId="34" xfId="0" applyNumberFormat="1" applyFont="1" applyFill="1" applyBorder="1" applyAlignment="1">
      <alignment vertical="center"/>
    </xf>
    <xf numFmtId="2" fontId="156" fillId="0" borderId="34" xfId="0" applyNumberFormat="1" applyFont="1" applyFill="1" applyBorder="1" applyAlignment="1">
      <alignment vertical="top"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left" vertical="center"/>
    </xf>
    <xf numFmtId="0" fontId="72" fillId="0" borderId="21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19" xfId="107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left" vertical="center"/>
    </xf>
    <xf numFmtId="0" fontId="46" fillId="0" borderId="19" xfId="0" applyFont="1" applyBorder="1" applyAlignment="1">
      <alignment horizontal="left" vertical="top"/>
    </xf>
    <xf numFmtId="0" fontId="72" fillId="0" borderId="20" xfId="0" applyFont="1" applyFill="1" applyBorder="1" applyAlignment="1">
      <alignment vertical="center"/>
    </xf>
    <xf numFmtId="0" fontId="72" fillId="0" borderId="20" xfId="0" applyFont="1" applyFill="1" applyBorder="1" applyAlignment="1">
      <alignment horizontal="left" vertical="center"/>
    </xf>
    <xf numFmtId="0" fontId="46" fillId="0" borderId="2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55" fillId="0" borderId="51" xfId="105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43" fillId="0" borderId="40" xfId="105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55" fillId="0" borderId="40" xfId="105" applyFont="1" applyBorder="1" applyAlignment="1">
      <alignment horizontal="center" vertical="center"/>
      <protection/>
    </xf>
    <xf numFmtId="0" fontId="155" fillId="0" borderId="19" xfId="105" applyFont="1" applyBorder="1" applyAlignment="1">
      <alignment horizontal="center" vertical="center"/>
      <protection/>
    </xf>
    <xf numFmtId="2" fontId="155" fillId="0" borderId="19" xfId="105" applyNumberFormat="1" applyFont="1" applyBorder="1" applyAlignment="1">
      <alignment horizontal="center" vertical="center"/>
      <protection/>
    </xf>
    <xf numFmtId="165" fontId="155" fillId="0" borderId="19" xfId="105" applyNumberFormat="1" applyFont="1" applyBorder="1" applyAlignment="1">
      <alignment horizontal="center" vertical="center"/>
      <protection/>
    </xf>
    <xf numFmtId="0" fontId="155" fillId="61" borderId="19" xfId="105" applyFont="1" applyFill="1" applyBorder="1" applyAlignment="1">
      <alignment horizontal="center" vertical="center"/>
      <protection/>
    </xf>
    <xf numFmtId="0" fontId="143" fillId="0" borderId="20" xfId="105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43" fillId="0" borderId="0" xfId="105" applyFont="1" applyAlignment="1">
      <alignment horizontal="center" vertical="center"/>
      <protection/>
    </xf>
    <xf numFmtId="164" fontId="3" fillId="0" borderId="19" xfId="106" applyNumberFormat="1" applyFont="1" applyFill="1" applyBorder="1" applyAlignment="1">
      <alignment horizontal="center" vertical="center"/>
      <protection/>
    </xf>
    <xf numFmtId="0" fontId="143" fillId="56" borderId="55" xfId="105" applyFont="1" applyFill="1" applyBorder="1" applyAlignment="1">
      <alignment horizontal="center" vertical="center"/>
      <protection/>
    </xf>
    <xf numFmtId="0" fontId="7" fillId="56" borderId="35" xfId="0" applyFont="1" applyFill="1" applyBorder="1" applyAlignment="1">
      <alignment horizontal="center" vertical="center"/>
    </xf>
    <xf numFmtId="2" fontId="155" fillId="56" borderId="19" xfId="105" applyNumberFormat="1" applyFont="1" applyFill="1" applyBorder="1" applyAlignment="1">
      <alignment horizontal="center" vertical="center"/>
      <protection/>
    </xf>
    <xf numFmtId="2" fontId="7" fillId="56" borderId="0" xfId="0" applyNumberFormat="1" applyFont="1" applyFill="1" applyAlignment="1">
      <alignment horizontal="center" vertical="center"/>
    </xf>
    <xf numFmtId="0" fontId="13" fillId="56" borderId="0" xfId="0" applyFont="1" applyFill="1" applyAlignment="1">
      <alignment horizontal="center" vertical="center"/>
    </xf>
    <xf numFmtId="0" fontId="14" fillId="56" borderId="0" xfId="0" applyFont="1" applyFill="1" applyAlignment="1">
      <alignment vertical="center"/>
    </xf>
    <xf numFmtId="0" fontId="5" fillId="56" borderId="0" xfId="0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0" fontId="50" fillId="0" borderId="34" xfId="0" applyFont="1" applyFill="1" applyBorder="1" applyAlignment="1">
      <alignment horizontal="left"/>
    </xf>
    <xf numFmtId="0" fontId="22" fillId="0" borderId="20" xfId="0" applyFont="1" applyFill="1" applyBorder="1" applyAlignment="1">
      <alignment vertical="center"/>
    </xf>
    <xf numFmtId="0" fontId="49" fillId="0" borderId="34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2" fontId="155" fillId="0" borderId="19" xfId="105" applyNumberFormat="1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150" fillId="18" borderId="20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0" fontId="157" fillId="0" borderId="4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left" vertical="center"/>
    </xf>
    <xf numFmtId="0" fontId="75" fillId="0" borderId="0" xfId="0" applyFont="1" applyAlignment="1">
      <alignment/>
    </xf>
    <xf numFmtId="0" fontId="22" fillId="0" borderId="21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31" fillId="0" borderId="46" xfId="0" applyFont="1" applyFill="1" applyBorder="1" applyAlignment="1">
      <alignment vertical="center"/>
    </xf>
    <xf numFmtId="0" fontId="31" fillId="0" borderId="5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164" fontId="79" fillId="0" borderId="45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left" vertical="center"/>
    </xf>
    <xf numFmtId="0" fontId="143" fillId="0" borderId="2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49" xfId="0" applyFont="1" applyFill="1" applyBorder="1" applyAlignment="1">
      <alignment vertical="center"/>
    </xf>
    <xf numFmtId="164" fontId="9" fillId="0" borderId="21" xfId="99" applyNumberFormat="1" applyFont="1" applyFill="1" applyBorder="1" applyAlignment="1">
      <alignment horizontal="center" vertical="center"/>
      <protection/>
    </xf>
    <xf numFmtId="0" fontId="0" fillId="56" borderId="49" xfId="0" applyFill="1" applyBorder="1" applyAlignment="1">
      <alignment/>
    </xf>
    <xf numFmtId="164" fontId="4" fillId="0" borderId="21" xfId="99" applyNumberFormat="1" applyFont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3" fillId="56" borderId="40" xfId="0" applyFont="1" applyFill="1" applyBorder="1" applyAlignment="1">
      <alignment horizontal="center" vertical="center"/>
    </xf>
    <xf numFmtId="0" fontId="83" fillId="62" borderId="40" xfId="0" applyFont="1" applyFill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62" borderId="4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57" fillId="0" borderId="4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2" fillId="26" borderId="57" xfId="0" applyFont="1" applyFill="1" applyBorder="1" applyAlignment="1">
      <alignment horizontal="center" vertical="center"/>
    </xf>
    <xf numFmtId="2" fontId="7" fillId="56" borderId="19" xfId="0" applyNumberFormat="1" applyFont="1" applyFill="1" applyBorder="1" applyAlignment="1">
      <alignment horizontal="center" vertical="center" wrapText="1"/>
    </xf>
    <xf numFmtId="165" fontId="7" fillId="56" borderId="19" xfId="0" applyNumberFormat="1" applyFont="1" applyFill="1" applyBorder="1" applyAlignment="1">
      <alignment horizontal="center" vertical="center" wrapText="1"/>
    </xf>
    <xf numFmtId="0" fontId="7" fillId="56" borderId="58" xfId="0" applyFont="1" applyFill="1" applyBorder="1" applyAlignment="1">
      <alignment horizontal="center" vertical="center" wrapText="1"/>
    </xf>
    <xf numFmtId="2" fontId="7" fillId="62" borderId="19" xfId="0" applyNumberFormat="1" applyFont="1" applyFill="1" applyBorder="1" applyAlignment="1">
      <alignment horizontal="center" vertical="center" wrapText="1"/>
    </xf>
    <xf numFmtId="165" fontId="7" fillId="0" borderId="19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165" fontId="7" fillId="0" borderId="19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55" fillId="59" borderId="21" xfId="0" applyFont="1" applyFill="1" applyBorder="1" applyAlignment="1">
      <alignment horizontal="center" vertical="center"/>
    </xf>
    <xf numFmtId="171" fontId="25" fillId="0" borderId="36" xfId="0" applyNumberFormat="1" applyFont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82" fillId="56" borderId="19" xfId="0" applyFont="1" applyFill="1" applyBorder="1" applyAlignment="1">
      <alignment horizontal="center" vertical="center"/>
    </xf>
    <xf numFmtId="0" fontId="13" fillId="62" borderId="0" xfId="0" applyFont="1" applyFill="1" applyBorder="1" applyAlignment="1">
      <alignment horizontal="center" vertical="center"/>
    </xf>
    <xf numFmtId="0" fontId="13" fillId="57" borderId="0" xfId="0" applyFont="1" applyFill="1" applyBorder="1" applyAlignment="1">
      <alignment horizontal="center" vertical="center"/>
    </xf>
    <xf numFmtId="0" fontId="13" fillId="57" borderId="4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107" applyFont="1" applyFill="1" applyBorder="1" applyAlignment="1" applyProtection="1">
      <alignment horizontal="center" vertical="center"/>
      <protection locked="0"/>
    </xf>
    <xf numFmtId="0" fontId="25" fillId="0" borderId="19" xfId="107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7" fillId="56" borderId="19" xfId="100" applyFont="1" applyFill="1" applyBorder="1" applyAlignment="1">
      <alignment horizontal="center" vertical="center"/>
      <protection/>
    </xf>
    <xf numFmtId="0" fontId="7" fillId="0" borderId="19" xfId="100" applyFont="1" applyBorder="1" applyAlignment="1">
      <alignment horizontal="center" vertical="center"/>
      <protection/>
    </xf>
    <xf numFmtId="0" fontId="7" fillId="0" borderId="19" xfId="100" applyFont="1" applyBorder="1" applyAlignment="1">
      <alignment horizontal="center" vertical="top"/>
      <protection/>
    </xf>
    <xf numFmtId="0" fontId="6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12" fillId="14" borderId="57" xfId="0" applyFont="1" applyFill="1" applyBorder="1" applyAlignment="1">
      <alignment horizontal="center" vertical="center"/>
    </xf>
    <xf numFmtId="2" fontId="7" fillId="14" borderId="19" xfId="0" applyNumberFormat="1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/>
    </xf>
    <xf numFmtId="0" fontId="12" fillId="16" borderId="59" xfId="0" applyFont="1" applyFill="1" applyBorder="1" applyAlignment="1">
      <alignment horizontal="center" vertical="center"/>
    </xf>
    <xf numFmtId="2" fontId="7" fillId="16" borderId="19" xfId="0" applyNumberFormat="1" applyFont="1" applyFill="1" applyBorder="1" applyAlignment="1">
      <alignment horizontal="center" vertical="center" wrapText="1"/>
    </xf>
    <xf numFmtId="2" fontId="3" fillId="16" borderId="19" xfId="0" applyNumberFormat="1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0" fontId="7" fillId="0" borderId="19" xfId="100" applyFont="1" applyFill="1" applyBorder="1" applyAlignment="1">
      <alignment horizontal="center" vertical="center"/>
      <protection/>
    </xf>
    <xf numFmtId="0" fontId="25" fillId="0" borderId="36" xfId="0" applyFont="1" applyFill="1" applyBorder="1" applyAlignment="1">
      <alignment horizontal="center" vertical="center"/>
    </xf>
    <xf numFmtId="171" fontId="25" fillId="0" borderId="36" xfId="0" applyNumberFormat="1" applyFont="1" applyFill="1" applyBorder="1" applyAlignment="1">
      <alignment horizontal="center" vertical="center"/>
    </xf>
    <xf numFmtId="0" fontId="25" fillId="56" borderId="36" xfId="0" applyFont="1" applyFill="1" applyBorder="1" applyAlignment="1">
      <alignment horizontal="center" vertical="center"/>
    </xf>
    <xf numFmtId="171" fontId="25" fillId="56" borderId="36" xfId="0" applyNumberFormat="1" applyFont="1" applyFill="1" applyBorder="1" applyAlignment="1">
      <alignment horizontal="center" vertical="center"/>
    </xf>
    <xf numFmtId="2" fontId="84" fillId="0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 wrapText="1"/>
    </xf>
    <xf numFmtId="2" fontId="8" fillId="56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22" fillId="56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25" fillId="56" borderId="21" xfId="0" applyFont="1" applyFill="1" applyBorder="1" applyAlignment="1">
      <alignment horizontal="center" vertical="center"/>
    </xf>
    <xf numFmtId="164" fontId="25" fillId="56" borderId="21" xfId="99" applyNumberFormat="1" applyFont="1" applyFill="1" applyBorder="1" applyAlignment="1">
      <alignment horizontal="center" vertical="center"/>
      <protection/>
    </xf>
    <xf numFmtId="0" fontId="14" fillId="0" borderId="3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164" fontId="25" fillId="0" borderId="21" xfId="99" applyNumberFormat="1" applyFont="1" applyFill="1" applyBorder="1" applyAlignment="1">
      <alignment horizontal="center" vertical="center"/>
      <protection/>
    </xf>
    <xf numFmtId="0" fontId="3" fillId="55" borderId="21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center" vertical="center" wrapText="1"/>
    </xf>
    <xf numFmtId="164" fontId="25" fillId="56" borderId="21" xfId="0" applyNumberFormat="1" applyFont="1" applyFill="1" applyBorder="1" applyAlignment="1">
      <alignment horizontal="center" vertical="center"/>
    </xf>
    <xf numFmtId="0" fontId="25" fillId="56" borderId="20" xfId="0" applyFont="1" applyFill="1" applyBorder="1" applyAlignment="1">
      <alignment horizontal="left" vertical="center"/>
    </xf>
    <xf numFmtId="0" fontId="149" fillId="56" borderId="20" xfId="0" applyFont="1" applyFill="1" applyBorder="1" applyAlignment="1">
      <alignment horizontal="center" vertical="center"/>
    </xf>
    <xf numFmtId="0" fontId="4" fillId="56" borderId="20" xfId="0" applyFont="1" applyFill="1" applyBorder="1" applyAlignment="1">
      <alignment horizontal="center" vertical="center" wrapText="1"/>
    </xf>
    <xf numFmtId="164" fontId="25" fillId="56" borderId="19" xfId="0" applyNumberFormat="1" applyFont="1" applyFill="1" applyBorder="1" applyAlignment="1">
      <alignment horizontal="center" vertical="center"/>
    </xf>
    <xf numFmtId="0" fontId="149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vertical="center" wrapText="1"/>
    </xf>
    <xf numFmtId="0" fontId="143" fillId="56" borderId="20" xfId="0" applyFont="1" applyFill="1" applyBorder="1" applyAlignment="1">
      <alignment horizontal="left" vertical="center"/>
    </xf>
    <xf numFmtId="0" fontId="4" fillId="56" borderId="21" xfId="0" applyFont="1" applyFill="1" applyBorder="1" applyAlignment="1">
      <alignment horizontal="left" vertical="center" wrapText="1"/>
    </xf>
    <xf numFmtId="0" fontId="7" fillId="56" borderId="20" xfId="0" applyFont="1" applyFill="1" applyBorder="1" applyAlignment="1">
      <alignment horizontal="left" vertical="center"/>
    </xf>
    <xf numFmtId="0" fontId="149" fillId="56" borderId="20" xfId="0" applyFont="1" applyFill="1" applyBorder="1" applyAlignment="1">
      <alignment horizontal="left" vertical="top"/>
    </xf>
    <xf numFmtId="0" fontId="3" fillId="56" borderId="19" xfId="0" applyFont="1" applyFill="1" applyBorder="1" applyAlignment="1">
      <alignment horizontal="center" vertical="center" wrapText="1"/>
    </xf>
    <xf numFmtId="164" fontId="7" fillId="56" borderId="19" xfId="0" applyNumberFormat="1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left" vertical="center" wrapText="1"/>
    </xf>
    <xf numFmtId="0" fontId="25" fillId="56" borderId="19" xfId="0" applyFont="1" applyFill="1" applyBorder="1" applyAlignment="1">
      <alignment horizontal="center" vertical="center"/>
    </xf>
    <xf numFmtId="2" fontId="84" fillId="56" borderId="19" xfId="0" applyNumberFormat="1" applyFont="1" applyFill="1" applyBorder="1" applyAlignment="1">
      <alignment horizontal="center" vertical="center"/>
    </xf>
    <xf numFmtId="0" fontId="7" fillId="56" borderId="21" xfId="0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vertical="top"/>
    </xf>
    <xf numFmtId="164" fontId="86" fillId="0" borderId="19" xfId="0" applyNumberFormat="1" applyFont="1" applyFill="1" applyBorder="1" applyAlignment="1">
      <alignment horizontal="center" vertical="center"/>
    </xf>
    <xf numFmtId="0" fontId="25" fillId="55" borderId="19" xfId="0" applyNumberFormat="1" applyFont="1" applyFill="1" applyBorder="1" applyAlignment="1">
      <alignment horizontal="center" vertical="center"/>
    </xf>
    <xf numFmtId="0" fontId="25" fillId="55" borderId="34" xfId="0" applyNumberFormat="1" applyFont="1" applyFill="1" applyBorder="1" applyAlignment="1">
      <alignment horizontal="center" vertical="center"/>
    </xf>
    <xf numFmtId="0" fontId="87" fillId="0" borderId="34" xfId="0" applyFont="1" applyFill="1" applyBorder="1" applyAlignment="1">
      <alignment horizontal="left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3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left" vertical="center" wrapText="1"/>
    </xf>
    <xf numFmtId="0" fontId="4" fillId="27" borderId="20" xfId="0" applyFont="1" applyFill="1" applyBorder="1" applyAlignment="1">
      <alignment horizontal="center" vertical="center" wrapText="1"/>
    </xf>
    <xf numFmtId="0" fontId="4" fillId="27" borderId="19" xfId="0" applyFont="1" applyFill="1" applyBorder="1" applyAlignment="1">
      <alignment horizontal="center" vertical="center" wrapText="1"/>
    </xf>
    <xf numFmtId="164" fontId="25" fillId="27" borderId="19" xfId="0" applyNumberFormat="1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left" vertical="center"/>
    </xf>
    <xf numFmtId="0" fontId="149" fillId="27" borderId="19" xfId="0" applyFont="1" applyFill="1" applyBorder="1" applyAlignment="1">
      <alignment horizontal="center" vertical="center"/>
    </xf>
    <xf numFmtId="0" fontId="25" fillId="27" borderId="19" xfId="0" applyFont="1" applyFill="1" applyBorder="1" applyAlignment="1">
      <alignment horizontal="left" vertical="center"/>
    </xf>
    <xf numFmtId="0" fontId="149" fillId="27" borderId="20" xfId="0" applyFont="1" applyFill="1" applyBorder="1" applyAlignment="1">
      <alignment horizontal="center" vertical="center"/>
    </xf>
    <xf numFmtId="0" fontId="149" fillId="27" borderId="0" xfId="0" applyNumberFormat="1" applyFont="1" applyFill="1" applyAlignment="1">
      <alignment horizontal="center" vertical="center"/>
    </xf>
    <xf numFmtId="0" fontId="3" fillId="27" borderId="19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left" vertical="center"/>
    </xf>
    <xf numFmtId="164" fontId="7" fillId="27" borderId="19" xfId="0" applyNumberFormat="1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left" vertical="center" wrapText="1"/>
    </xf>
    <xf numFmtId="0" fontId="26" fillId="27" borderId="19" xfId="0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left" vertical="center" wrapText="1"/>
    </xf>
    <xf numFmtId="0" fontId="4" fillId="27" borderId="21" xfId="0" applyFont="1" applyFill="1" applyBorder="1" applyAlignment="1">
      <alignment horizontal="center" vertical="center" wrapText="1"/>
    </xf>
    <xf numFmtId="0" fontId="25" fillId="27" borderId="19" xfId="0" applyFont="1" applyFill="1" applyBorder="1" applyAlignment="1">
      <alignment horizontal="center" vertical="center"/>
    </xf>
    <xf numFmtId="0" fontId="25" fillId="27" borderId="21" xfId="0" applyFont="1" applyFill="1" applyBorder="1" applyAlignment="1">
      <alignment horizontal="center" vertical="center"/>
    </xf>
    <xf numFmtId="0" fontId="25" fillId="27" borderId="36" xfId="0" applyFont="1" applyFill="1" applyBorder="1" applyAlignment="1">
      <alignment horizontal="center" vertical="center"/>
    </xf>
    <xf numFmtId="171" fontId="25" fillId="27" borderId="36" xfId="0" applyNumberFormat="1" applyFont="1" applyFill="1" applyBorder="1" applyAlignment="1">
      <alignment horizontal="center" vertical="center"/>
    </xf>
    <xf numFmtId="2" fontId="84" fillId="27" borderId="19" xfId="0" applyNumberFormat="1" applyFont="1" applyFill="1" applyBorder="1" applyAlignment="1">
      <alignment horizontal="center" vertical="center"/>
    </xf>
    <xf numFmtId="164" fontId="25" fillId="27" borderId="21" xfId="99" applyNumberFormat="1" applyFont="1" applyFill="1" applyBorder="1" applyAlignment="1">
      <alignment horizontal="center" vertical="center"/>
      <protection/>
    </xf>
    <xf numFmtId="0" fontId="7" fillId="27" borderId="21" xfId="0" applyFont="1" applyFill="1" applyBorder="1" applyAlignment="1">
      <alignment horizontal="center" vertical="center"/>
    </xf>
    <xf numFmtId="0" fontId="7" fillId="27" borderId="36" xfId="0" applyFont="1" applyFill="1" applyBorder="1" applyAlignment="1">
      <alignment horizontal="center" vertical="center"/>
    </xf>
    <xf numFmtId="0" fontId="143" fillId="27" borderId="21" xfId="0" applyFont="1" applyFill="1" applyBorder="1" applyAlignment="1">
      <alignment horizontal="center" vertical="center"/>
    </xf>
    <xf numFmtId="2" fontId="8" fillId="27" borderId="19" xfId="0" applyNumberFormat="1" applyFont="1" applyFill="1" applyBorder="1" applyAlignment="1">
      <alignment horizontal="center" vertical="center" wrapText="1"/>
    </xf>
    <xf numFmtId="0" fontId="141" fillId="27" borderId="21" xfId="0" applyFont="1" applyFill="1" applyBorder="1" applyAlignment="1">
      <alignment horizontal="center" vertical="center"/>
    </xf>
    <xf numFmtId="2" fontId="8" fillId="27" borderId="21" xfId="0" applyNumberFormat="1" applyFont="1" applyFill="1" applyBorder="1" applyAlignment="1">
      <alignment horizontal="center" vertical="center"/>
    </xf>
    <xf numFmtId="164" fontId="25" fillId="27" borderId="36" xfId="99" applyNumberFormat="1" applyFont="1" applyFill="1" applyBorder="1" applyAlignment="1">
      <alignment horizontal="center" vertical="center"/>
      <protection/>
    </xf>
    <xf numFmtId="0" fontId="50" fillId="56" borderId="21" xfId="0" applyFont="1" applyFill="1" applyBorder="1" applyAlignment="1">
      <alignment horizontal="center" vertical="center"/>
    </xf>
    <xf numFmtId="0" fontId="158" fillId="0" borderId="4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31" fillId="0" borderId="20" xfId="0" applyFont="1" applyFill="1" applyBorder="1" applyAlignment="1">
      <alignment horizontal="left"/>
    </xf>
    <xf numFmtId="0" fontId="157" fillId="0" borderId="40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25" fillId="56" borderId="21" xfId="0" applyFont="1" applyFill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27" borderId="21" xfId="0" applyFont="1" applyFill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27" borderId="21" xfId="0" applyFont="1" applyFill="1" applyBorder="1" applyAlignment="1">
      <alignment horizontal="left"/>
    </xf>
    <xf numFmtId="0" fontId="10" fillId="56" borderId="21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27" borderId="21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7" fillId="56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27" borderId="19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7" fillId="56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8" fillId="27" borderId="21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56" borderId="19" xfId="0" applyFont="1" applyFill="1" applyBorder="1" applyAlignment="1">
      <alignment horizontal="left"/>
    </xf>
    <xf numFmtId="0" fontId="8" fillId="27" borderId="19" xfId="0" applyFont="1" applyFill="1" applyBorder="1" applyAlignment="1">
      <alignment horizontal="left"/>
    </xf>
    <xf numFmtId="0" fontId="25" fillId="27" borderId="19" xfId="0" applyFont="1" applyFill="1" applyBorder="1" applyAlignment="1">
      <alignment horizontal="left"/>
    </xf>
    <xf numFmtId="0" fontId="25" fillId="56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27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56" borderId="19" xfId="0" applyFont="1" applyFill="1" applyBorder="1" applyAlignment="1">
      <alignment horizontal="left"/>
    </xf>
    <xf numFmtId="0" fontId="3" fillId="0" borderId="19" xfId="107" applyFont="1" applyFill="1" applyBorder="1" applyAlignment="1" applyProtection="1">
      <alignment horizontal="left"/>
      <protection locked="0"/>
    </xf>
    <xf numFmtId="0" fontId="25" fillId="56" borderId="19" xfId="107" applyFont="1" applyFill="1" applyBorder="1" applyAlignment="1" applyProtection="1">
      <alignment horizontal="left"/>
      <protection locked="0"/>
    </xf>
    <xf numFmtId="0" fontId="25" fillId="27" borderId="0" xfId="0" applyFont="1" applyFill="1" applyAlignment="1">
      <alignment horizontal="left"/>
    </xf>
    <xf numFmtId="0" fontId="3" fillId="27" borderId="19" xfId="0" applyFont="1" applyFill="1" applyBorder="1" applyAlignment="1">
      <alignment horizontal="left"/>
    </xf>
    <xf numFmtId="0" fontId="7" fillId="0" borderId="19" xfId="100" applyFont="1" applyFill="1" applyBorder="1" applyAlignment="1">
      <alignment horizontal="left"/>
      <protection/>
    </xf>
    <xf numFmtId="0" fontId="7" fillId="27" borderId="19" xfId="100" applyFont="1" applyFill="1" applyBorder="1" applyAlignment="1">
      <alignment horizontal="left"/>
      <protection/>
    </xf>
    <xf numFmtId="0" fontId="7" fillId="56" borderId="19" xfId="100" applyFont="1" applyFill="1" applyBorder="1" applyAlignment="1">
      <alignment horizontal="left"/>
      <protection/>
    </xf>
    <xf numFmtId="0" fontId="7" fillId="0" borderId="19" xfId="100" applyFont="1" applyBorder="1" applyAlignment="1">
      <alignment horizontal="left"/>
      <protection/>
    </xf>
    <xf numFmtId="0" fontId="4" fillId="0" borderId="2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7" fillId="27" borderId="21" xfId="99" applyNumberFormat="1" applyFont="1" applyFill="1" applyBorder="1" applyAlignment="1">
      <alignment horizontal="center" vertical="center"/>
      <protection/>
    </xf>
    <xf numFmtId="164" fontId="7" fillId="0" borderId="21" xfId="99" applyNumberFormat="1" applyFont="1" applyBorder="1" applyAlignment="1">
      <alignment horizontal="center" vertical="center"/>
      <protection/>
    </xf>
    <xf numFmtId="0" fontId="149" fillId="0" borderId="20" xfId="0" applyFont="1" applyFill="1" applyBorder="1" applyAlignment="1">
      <alignment horizontal="left" vertical="top"/>
    </xf>
    <xf numFmtId="0" fontId="149" fillId="27" borderId="20" xfId="0" applyFont="1" applyFill="1" applyBorder="1" applyAlignment="1">
      <alignment horizontal="left" vertical="top"/>
    </xf>
    <xf numFmtId="0" fontId="146" fillId="0" borderId="20" xfId="0" applyFont="1" applyFill="1" applyBorder="1" applyAlignment="1">
      <alignment horizontal="left" vertical="top"/>
    </xf>
    <xf numFmtId="0" fontId="146" fillId="27" borderId="20" xfId="0" applyFont="1" applyFill="1" applyBorder="1" applyAlignment="1">
      <alignment horizontal="left" vertical="top"/>
    </xf>
    <xf numFmtId="0" fontId="146" fillId="56" borderId="2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2" fontId="28" fillId="0" borderId="44" xfId="0" applyNumberFormat="1" applyFont="1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center" vertical="center"/>
    </xf>
    <xf numFmtId="164" fontId="25" fillId="56" borderId="21" xfId="0" applyNumberFormat="1" applyFont="1" applyFill="1" applyBorder="1" applyAlignment="1">
      <alignment horizontal="center" vertical="center"/>
    </xf>
    <xf numFmtId="164" fontId="25" fillId="56" borderId="19" xfId="0" applyNumberFormat="1" applyFont="1" applyFill="1" applyBorder="1" applyAlignment="1">
      <alignment horizontal="center" vertical="center"/>
    </xf>
    <xf numFmtId="164" fontId="7" fillId="56" borderId="19" xfId="0" applyNumberFormat="1" applyFont="1" applyFill="1" applyBorder="1" applyAlignment="1">
      <alignment horizontal="center" vertical="center"/>
    </xf>
    <xf numFmtId="164" fontId="25" fillId="27" borderId="19" xfId="0" applyNumberFormat="1" applyFont="1" applyFill="1" applyBorder="1" applyAlignment="1">
      <alignment horizontal="center" vertical="center"/>
    </xf>
    <xf numFmtId="164" fontId="7" fillId="27" borderId="19" xfId="0" applyNumberFormat="1" applyFont="1" applyFill="1" applyBorder="1" applyAlignment="1">
      <alignment horizontal="center" vertical="center"/>
    </xf>
    <xf numFmtId="164" fontId="7" fillId="27" borderId="21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14" fontId="35" fillId="0" borderId="20" xfId="0" applyNumberFormat="1" applyFont="1" applyFill="1" applyBorder="1" applyAlignment="1">
      <alignment horizontal="center" vertical="center"/>
    </xf>
    <xf numFmtId="14" fontId="35" fillId="0" borderId="39" xfId="0" applyNumberFormat="1" applyFont="1" applyFill="1" applyBorder="1" applyAlignment="1">
      <alignment horizontal="center" vertical="center"/>
    </xf>
    <xf numFmtId="14" fontId="35" fillId="0" borderId="34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2" fontId="159" fillId="0" borderId="39" xfId="0" applyNumberFormat="1" applyFont="1" applyFill="1" applyBorder="1" applyAlignment="1">
      <alignment horizontal="center" vertical="center" wrapText="1"/>
    </xf>
    <xf numFmtId="2" fontId="159" fillId="0" borderId="63" xfId="0" applyNumberFormat="1" applyFont="1" applyFill="1" applyBorder="1" applyAlignment="1">
      <alignment horizontal="center" vertical="center" wrapText="1"/>
    </xf>
    <xf numFmtId="0" fontId="51" fillId="55" borderId="51" xfId="0" applyFont="1" applyFill="1" applyBorder="1" applyAlignment="1">
      <alignment horizontal="center" vertical="center"/>
    </xf>
    <xf numFmtId="0" fontId="51" fillId="55" borderId="52" xfId="0" applyFont="1" applyFill="1" applyBorder="1" applyAlignment="1">
      <alignment horizontal="center" vertical="center"/>
    </xf>
    <xf numFmtId="0" fontId="29" fillId="55" borderId="36" xfId="0" applyFont="1" applyFill="1" applyBorder="1" applyAlignment="1">
      <alignment horizontal="center" vertical="center"/>
    </xf>
    <xf numFmtId="0" fontId="29" fillId="55" borderId="49" xfId="0" applyFont="1" applyFill="1" applyBorder="1" applyAlignment="1">
      <alignment horizontal="center" vertical="center"/>
    </xf>
    <xf numFmtId="14" fontId="77" fillId="55" borderId="51" xfId="0" applyNumberFormat="1" applyFont="1" applyFill="1" applyBorder="1" applyAlignment="1">
      <alignment horizontal="center" vertical="center"/>
    </xf>
    <xf numFmtId="14" fontId="77" fillId="55" borderId="52" xfId="0" applyNumberFormat="1" applyFont="1" applyFill="1" applyBorder="1" applyAlignment="1">
      <alignment horizontal="center" vertical="center"/>
    </xf>
    <xf numFmtId="14" fontId="77" fillId="55" borderId="55" xfId="0" applyNumberFormat="1" applyFont="1" applyFill="1" applyBorder="1" applyAlignment="1">
      <alignment horizontal="center" vertical="center"/>
    </xf>
    <xf numFmtId="0" fontId="29" fillId="55" borderId="35" xfId="0" applyFont="1" applyFill="1" applyBorder="1" applyAlignment="1">
      <alignment horizontal="center" vertical="center"/>
    </xf>
    <xf numFmtId="0" fontId="8" fillId="55" borderId="20" xfId="0" applyFont="1" applyFill="1" applyBorder="1" applyAlignment="1">
      <alignment horizontal="left" vertical="center"/>
    </xf>
    <xf numFmtId="0" fontId="8" fillId="55" borderId="3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39" xfId="0" applyNumberFormat="1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1" fontId="160" fillId="0" borderId="51" xfId="0" applyNumberFormat="1" applyFont="1" applyFill="1" applyBorder="1" applyAlignment="1">
      <alignment horizontal="center" vertical="center" wrapText="1"/>
    </xf>
    <xf numFmtId="1" fontId="160" fillId="0" borderId="52" xfId="0" applyNumberFormat="1" applyFont="1" applyFill="1" applyBorder="1" applyAlignment="1">
      <alignment horizontal="center" vertical="center" wrapText="1"/>
    </xf>
    <xf numFmtId="1" fontId="160" fillId="0" borderId="55" xfId="0" applyNumberFormat="1" applyFont="1" applyFill="1" applyBorder="1" applyAlignment="1">
      <alignment horizontal="center" vertical="center" wrapText="1"/>
    </xf>
    <xf numFmtId="1" fontId="160" fillId="0" borderId="41" xfId="0" applyNumberFormat="1" applyFont="1" applyFill="1" applyBorder="1" applyAlignment="1">
      <alignment horizontal="center" vertical="center" wrapText="1"/>
    </xf>
    <xf numFmtId="1" fontId="160" fillId="0" borderId="0" xfId="0" applyNumberFormat="1" applyFont="1" applyFill="1" applyBorder="1" applyAlignment="1">
      <alignment horizontal="center" vertical="center" wrapText="1"/>
    </xf>
    <xf numFmtId="1" fontId="160" fillId="0" borderId="46" xfId="0" applyNumberFormat="1" applyFont="1" applyFill="1" applyBorder="1" applyAlignment="1">
      <alignment horizontal="center" vertical="center" wrapText="1"/>
    </xf>
    <xf numFmtId="1" fontId="160" fillId="0" borderId="36" xfId="0" applyNumberFormat="1" applyFont="1" applyFill="1" applyBorder="1" applyAlignment="1">
      <alignment horizontal="center" vertical="center" wrapText="1"/>
    </xf>
    <xf numFmtId="1" fontId="160" fillId="0" borderId="49" xfId="0" applyNumberFormat="1" applyFont="1" applyFill="1" applyBorder="1" applyAlignment="1">
      <alignment horizontal="center" vertical="center" wrapText="1"/>
    </xf>
    <xf numFmtId="1" fontId="160" fillId="0" borderId="3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2" fontId="26" fillId="0" borderId="40" xfId="0" applyNumberFormat="1" applyFont="1" applyFill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2" fontId="29" fillId="0" borderId="40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149" fillId="55" borderId="55" xfId="0" applyFont="1" applyFill="1" applyBorder="1" applyAlignment="1">
      <alignment horizontal="center" vertical="center"/>
    </xf>
    <xf numFmtId="0" fontId="149" fillId="55" borderId="35" xfId="0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14" fontId="30" fillId="0" borderId="51" xfId="0" applyNumberFormat="1" applyFont="1" applyFill="1" applyBorder="1" applyAlignment="1">
      <alignment horizontal="center" vertical="center"/>
    </xf>
    <xf numFmtId="14" fontId="30" fillId="0" borderId="55" xfId="0" applyNumberFormat="1" applyFont="1" applyFill="1" applyBorder="1" applyAlignment="1">
      <alignment horizontal="center" vertical="center"/>
    </xf>
    <xf numFmtId="14" fontId="30" fillId="0" borderId="41" xfId="0" applyNumberFormat="1" applyFont="1" applyFill="1" applyBorder="1" applyAlignment="1">
      <alignment horizontal="center" vertical="center"/>
    </xf>
    <xf numFmtId="14" fontId="30" fillId="0" borderId="46" xfId="0" applyNumberFormat="1" applyFont="1" applyFill="1" applyBorder="1" applyAlignment="1">
      <alignment horizontal="center" vertical="center"/>
    </xf>
    <xf numFmtId="14" fontId="30" fillId="0" borderId="36" xfId="0" applyNumberFormat="1" applyFont="1" applyFill="1" applyBorder="1" applyAlignment="1">
      <alignment horizontal="center" vertical="center"/>
    </xf>
    <xf numFmtId="14" fontId="30" fillId="0" borderId="35" xfId="0" applyNumberFormat="1" applyFont="1" applyFill="1" applyBorder="1" applyAlignment="1">
      <alignment horizontal="center" vertical="center"/>
    </xf>
    <xf numFmtId="0" fontId="31" fillId="55" borderId="39" xfId="0" applyFont="1" applyFill="1" applyBorder="1" applyAlignment="1">
      <alignment horizontal="left" vertical="center"/>
    </xf>
    <xf numFmtId="0" fontId="31" fillId="55" borderId="34" xfId="0" applyFont="1" applyFill="1" applyBorder="1" applyAlignment="1">
      <alignment horizontal="left" vertical="center"/>
    </xf>
    <xf numFmtId="0" fontId="23" fillId="55" borderId="51" xfId="0" applyFont="1" applyFill="1" applyBorder="1" applyAlignment="1">
      <alignment horizontal="center" vertical="center" wrapText="1"/>
    </xf>
    <xf numFmtId="0" fontId="23" fillId="55" borderId="52" xfId="0" applyFont="1" applyFill="1" applyBorder="1" applyAlignment="1">
      <alignment horizontal="center" vertical="center" wrapText="1"/>
    </xf>
    <xf numFmtId="0" fontId="23" fillId="55" borderId="55" xfId="0" applyFont="1" applyFill="1" applyBorder="1" applyAlignment="1">
      <alignment horizontal="center" vertical="center" wrapText="1"/>
    </xf>
    <xf numFmtId="0" fontId="23" fillId="55" borderId="41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 vertical="center" wrapText="1"/>
    </xf>
    <xf numFmtId="0" fontId="23" fillId="55" borderId="46" xfId="0" applyFont="1" applyFill="1" applyBorder="1" applyAlignment="1">
      <alignment horizontal="center" vertical="center" wrapText="1"/>
    </xf>
    <xf numFmtId="0" fontId="23" fillId="55" borderId="36" xfId="0" applyFont="1" applyFill="1" applyBorder="1" applyAlignment="1">
      <alignment horizontal="center" vertical="center" wrapText="1"/>
    </xf>
    <xf numFmtId="0" fontId="23" fillId="55" borderId="49" xfId="0" applyFont="1" applyFill="1" applyBorder="1" applyAlignment="1">
      <alignment horizontal="center" vertical="center" wrapText="1"/>
    </xf>
    <xf numFmtId="0" fontId="23" fillId="55" borderId="3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55" borderId="51" xfId="0" applyFont="1" applyFill="1" applyBorder="1" applyAlignment="1">
      <alignment horizontal="center" vertical="center" wrapText="1"/>
    </xf>
    <xf numFmtId="0" fontId="8" fillId="55" borderId="52" xfId="0" applyFont="1" applyFill="1" applyBorder="1" applyAlignment="1">
      <alignment horizontal="center" vertical="center" wrapText="1"/>
    </xf>
    <xf numFmtId="0" fontId="8" fillId="55" borderId="55" xfId="0" applyFont="1" applyFill="1" applyBorder="1" applyAlignment="1">
      <alignment horizontal="center" vertical="center" wrapText="1"/>
    </xf>
    <xf numFmtId="0" fontId="8" fillId="55" borderId="4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>
      <alignment horizontal="center" vertical="center" wrapText="1"/>
    </xf>
    <xf numFmtId="0" fontId="8" fillId="55" borderId="46" xfId="0" applyFont="1" applyFill="1" applyBorder="1" applyAlignment="1">
      <alignment horizontal="center" vertical="center" wrapText="1"/>
    </xf>
    <xf numFmtId="0" fontId="8" fillId="55" borderId="36" xfId="0" applyFont="1" applyFill="1" applyBorder="1" applyAlignment="1">
      <alignment horizontal="center" vertical="center" wrapText="1"/>
    </xf>
    <xf numFmtId="0" fontId="8" fillId="55" borderId="49" xfId="0" applyFont="1" applyFill="1" applyBorder="1" applyAlignment="1">
      <alignment horizontal="center" vertical="center" wrapText="1"/>
    </xf>
    <xf numFmtId="0" fontId="8" fillId="55" borderId="35" xfId="0" applyFont="1" applyFill="1" applyBorder="1" applyAlignment="1">
      <alignment horizontal="center" vertical="center" wrapText="1"/>
    </xf>
    <xf numFmtId="2" fontId="70" fillId="0" borderId="51" xfId="0" applyNumberFormat="1" applyFont="1" applyFill="1" applyBorder="1" applyAlignment="1">
      <alignment horizontal="center" vertical="center"/>
    </xf>
    <xf numFmtId="2" fontId="70" fillId="0" borderId="55" xfId="0" applyNumberFormat="1" applyFont="1" applyFill="1" applyBorder="1" applyAlignment="1">
      <alignment horizontal="center" vertical="center"/>
    </xf>
    <xf numFmtId="2" fontId="70" fillId="0" borderId="36" xfId="0" applyNumberFormat="1" applyFont="1" applyFill="1" applyBorder="1" applyAlignment="1">
      <alignment horizontal="center" vertical="center"/>
    </xf>
    <xf numFmtId="2" fontId="70" fillId="0" borderId="35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textRotation="30"/>
    </xf>
    <xf numFmtId="0" fontId="7" fillId="0" borderId="52" xfId="0" applyFont="1" applyBorder="1" applyAlignment="1">
      <alignment horizontal="center" vertical="center" textRotation="30"/>
    </xf>
    <xf numFmtId="0" fontId="7" fillId="0" borderId="55" xfId="0" applyFont="1" applyBorder="1" applyAlignment="1">
      <alignment horizontal="center" vertical="center" textRotation="30"/>
    </xf>
    <xf numFmtId="0" fontId="7" fillId="0" borderId="41" xfId="0" applyFont="1" applyBorder="1" applyAlignment="1">
      <alignment horizontal="center" vertical="center" textRotation="30"/>
    </xf>
    <xf numFmtId="0" fontId="7" fillId="0" borderId="0" xfId="0" applyFont="1" applyBorder="1" applyAlignment="1">
      <alignment horizontal="center" vertical="center" textRotation="30"/>
    </xf>
    <xf numFmtId="0" fontId="7" fillId="0" borderId="46" xfId="0" applyFont="1" applyBorder="1" applyAlignment="1">
      <alignment horizontal="center" vertical="center" textRotation="30"/>
    </xf>
    <xf numFmtId="0" fontId="7" fillId="0" borderId="36" xfId="0" applyFont="1" applyBorder="1" applyAlignment="1">
      <alignment horizontal="center" vertical="center" textRotation="30"/>
    </xf>
    <xf numFmtId="0" fontId="7" fillId="0" borderId="49" xfId="0" applyFont="1" applyBorder="1" applyAlignment="1">
      <alignment horizontal="center" vertical="center" textRotation="30"/>
    </xf>
    <xf numFmtId="0" fontId="7" fillId="0" borderId="35" xfId="0" applyFont="1" applyBorder="1" applyAlignment="1">
      <alignment horizontal="center" vertical="center" textRotation="30"/>
    </xf>
    <xf numFmtId="0" fontId="9" fillId="0" borderId="51" xfId="0" applyFont="1" applyBorder="1" applyAlignment="1">
      <alignment horizontal="center" vertical="center" textRotation="30"/>
    </xf>
    <xf numFmtId="0" fontId="9" fillId="0" borderId="52" xfId="0" applyFont="1" applyBorder="1" applyAlignment="1">
      <alignment horizontal="center" vertical="center" textRotation="30"/>
    </xf>
    <xf numFmtId="0" fontId="9" fillId="0" borderId="55" xfId="0" applyFont="1" applyBorder="1" applyAlignment="1">
      <alignment horizontal="center" vertical="center" textRotation="30"/>
    </xf>
    <xf numFmtId="0" fontId="9" fillId="0" borderId="41" xfId="0" applyFont="1" applyBorder="1" applyAlignment="1">
      <alignment horizontal="center" vertical="center" textRotation="30"/>
    </xf>
    <xf numFmtId="0" fontId="9" fillId="0" borderId="0" xfId="0" applyFont="1" applyBorder="1" applyAlignment="1">
      <alignment horizontal="center" vertical="center" textRotation="30"/>
    </xf>
    <xf numFmtId="0" fontId="9" fillId="0" borderId="46" xfId="0" applyFont="1" applyBorder="1" applyAlignment="1">
      <alignment horizontal="center" vertical="center" textRotation="30"/>
    </xf>
    <xf numFmtId="0" fontId="9" fillId="0" borderId="36" xfId="0" applyFont="1" applyBorder="1" applyAlignment="1">
      <alignment horizontal="center" vertical="center" textRotation="30"/>
    </xf>
    <xf numFmtId="0" fontId="9" fillId="0" borderId="49" xfId="0" applyFont="1" applyBorder="1" applyAlignment="1">
      <alignment horizontal="center" vertical="center" textRotation="30"/>
    </xf>
    <xf numFmtId="0" fontId="9" fillId="0" borderId="35" xfId="0" applyFont="1" applyBorder="1" applyAlignment="1">
      <alignment horizontal="center" vertical="center" textRotation="30"/>
    </xf>
    <xf numFmtId="0" fontId="7" fillId="0" borderId="51" xfId="0" applyFont="1" applyBorder="1" applyAlignment="1">
      <alignment horizontal="center" vertical="center" textRotation="15"/>
    </xf>
    <xf numFmtId="0" fontId="7" fillId="0" borderId="52" xfId="0" applyFont="1" applyBorder="1" applyAlignment="1">
      <alignment horizontal="center" vertical="center" textRotation="15"/>
    </xf>
    <xf numFmtId="0" fontId="7" fillId="0" borderId="55" xfId="0" applyFont="1" applyBorder="1" applyAlignment="1">
      <alignment horizontal="center" vertical="center" textRotation="15"/>
    </xf>
    <xf numFmtId="0" fontId="7" fillId="0" borderId="41" xfId="0" applyFont="1" applyBorder="1" applyAlignment="1">
      <alignment horizontal="center" vertical="center" textRotation="15"/>
    </xf>
    <xf numFmtId="0" fontId="7" fillId="0" borderId="0" xfId="0" applyFont="1" applyBorder="1" applyAlignment="1">
      <alignment horizontal="center" vertical="center" textRotation="15"/>
    </xf>
    <xf numFmtId="0" fontId="7" fillId="0" borderId="46" xfId="0" applyFont="1" applyBorder="1" applyAlignment="1">
      <alignment horizontal="center" vertical="center" textRotation="15"/>
    </xf>
    <xf numFmtId="0" fontId="7" fillId="0" borderId="36" xfId="0" applyFont="1" applyBorder="1" applyAlignment="1">
      <alignment horizontal="center" vertical="center" textRotation="15"/>
    </xf>
    <xf numFmtId="0" fontId="7" fillId="0" borderId="49" xfId="0" applyFont="1" applyBorder="1" applyAlignment="1">
      <alignment horizontal="center" vertical="center" textRotation="15"/>
    </xf>
    <xf numFmtId="0" fontId="7" fillId="0" borderId="35" xfId="0" applyFont="1" applyBorder="1" applyAlignment="1">
      <alignment horizontal="center" vertical="center" textRotation="15"/>
    </xf>
    <xf numFmtId="0" fontId="7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4" fillId="0" borderId="51" xfId="0" applyFont="1" applyBorder="1" applyAlignment="1">
      <alignment/>
    </xf>
    <xf numFmtId="0" fontId="74" fillId="0" borderId="52" xfId="0" applyFont="1" applyBorder="1" applyAlignment="1">
      <alignment/>
    </xf>
    <xf numFmtId="0" fontId="74" fillId="0" borderId="55" xfId="0" applyFont="1" applyBorder="1" applyAlignment="1">
      <alignment/>
    </xf>
    <xf numFmtId="0" fontId="74" fillId="0" borderId="64" xfId="0" applyFont="1" applyBorder="1" applyAlignment="1">
      <alignment/>
    </xf>
    <xf numFmtId="0" fontId="74" fillId="0" borderId="33" xfId="0" applyFont="1" applyBorder="1" applyAlignment="1">
      <alignment/>
    </xf>
    <xf numFmtId="0" fontId="74" fillId="0" borderId="65" xfId="0" applyFont="1" applyBorder="1" applyAlignment="1">
      <alignment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5" fillId="0" borderId="51" xfId="0" applyFont="1" applyBorder="1" applyAlignment="1">
      <alignment horizontal="center" vertical="center" textRotation="45"/>
    </xf>
    <xf numFmtId="0" fontId="85" fillId="0" borderId="52" xfId="0" applyFont="1" applyBorder="1" applyAlignment="1">
      <alignment horizontal="center" vertical="center" textRotation="45"/>
    </xf>
    <xf numFmtId="0" fontId="85" fillId="0" borderId="55" xfId="0" applyFont="1" applyBorder="1" applyAlignment="1">
      <alignment horizontal="center" vertical="center" textRotation="45"/>
    </xf>
    <xf numFmtId="0" fontId="85" fillId="0" borderId="41" xfId="0" applyFont="1" applyBorder="1" applyAlignment="1">
      <alignment horizontal="center" vertical="center" textRotation="45"/>
    </xf>
    <xf numFmtId="0" fontId="85" fillId="0" borderId="0" xfId="0" applyFont="1" applyBorder="1" applyAlignment="1">
      <alignment horizontal="center" vertical="center" textRotation="45"/>
    </xf>
    <xf numFmtId="0" fontId="85" fillId="0" borderId="46" xfId="0" applyFont="1" applyBorder="1" applyAlignment="1">
      <alignment horizontal="center" vertical="center" textRotation="45"/>
    </xf>
    <xf numFmtId="0" fontId="3" fillId="0" borderId="51" xfId="0" applyFont="1" applyBorder="1" applyAlignment="1">
      <alignment horizontal="center" vertical="center" textRotation="2"/>
    </xf>
    <xf numFmtId="0" fontId="3" fillId="0" borderId="52" xfId="0" applyFont="1" applyBorder="1" applyAlignment="1">
      <alignment horizontal="center" vertical="center" textRotation="2"/>
    </xf>
    <xf numFmtId="0" fontId="3" fillId="0" borderId="55" xfId="0" applyFont="1" applyBorder="1" applyAlignment="1">
      <alignment horizontal="center" vertical="center" textRotation="2"/>
    </xf>
    <xf numFmtId="0" fontId="3" fillId="0" borderId="36" xfId="0" applyFont="1" applyBorder="1" applyAlignment="1">
      <alignment horizontal="center" vertical="center" textRotation="2"/>
    </xf>
    <xf numFmtId="0" fontId="3" fillId="0" borderId="49" xfId="0" applyFont="1" applyBorder="1" applyAlignment="1">
      <alignment horizontal="center" vertical="center" textRotation="2"/>
    </xf>
    <xf numFmtId="0" fontId="3" fillId="0" borderId="35" xfId="0" applyFont="1" applyBorder="1" applyAlignment="1">
      <alignment horizontal="center" vertical="center" textRotation="2"/>
    </xf>
    <xf numFmtId="0" fontId="9" fillId="0" borderId="41" xfId="0" applyFont="1" applyBorder="1" applyAlignment="1">
      <alignment horizontal="center" vertical="center" textRotation="45"/>
    </xf>
    <xf numFmtId="0" fontId="9" fillId="0" borderId="0" xfId="0" applyFont="1" applyBorder="1" applyAlignment="1">
      <alignment horizontal="center" vertical="center" textRotation="45"/>
    </xf>
    <xf numFmtId="0" fontId="9" fillId="0" borderId="46" xfId="0" applyFont="1" applyBorder="1" applyAlignment="1">
      <alignment horizontal="center" vertical="center" textRotation="45"/>
    </xf>
    <xf numFmtId="0" fontId="9" fillId="0" borderId="36" xfId="0" applyFont="1" applyBorder="1" applyAlignment="1">
      <alignment horizontal="center" vertical="center" textRotation="45"/>
    </xf>
    <xf numFmtId="0" fontId="9" fillId="0" borderId="49" xfId="0" applyFont="1" applyBorder="1" applyAlignment="1">
      <alignment horizontal="center" vertical="center" textRotation="45"/>
    </xf>
    <xf numFmtId="0" fontId="9" fillId="0" borderId="35" xfId="0" applyFont="1" applyBorder="1" applyAlignment="1">
      <alignment horizontal="center" vertical="center" textRotation="45"/>
    </xf>
    <xf numFmtId="0" fontId="7" fillId="0" borderId="51" xfId="0" applyFont="1" applyBorder="1" applyAlignment="1">
      <alignment horizontal="center" vertical="center" textRotation="45"/>
    </xf>
    <xf numFmtId="0" fontId="7" fillId="0" borderId="52" xfId="0" applyFont="1" applyBorder="1" applyAlignment="1">
      <alignment horizontal="center" vertical="center" textRotation="45"/>
    </xf>
    <xf numFmtId="0" fontId="7" fillId="0" borderId="55" xfId="0" applyFont="1" applyBorder="1" applyAlignment="1">
      <alignment horizontal="center" vertical="center" textRotation="45"/>
    </xf>
    <xf numFmtId="0" fontId="7" fillId="0" borderId="41" xfId="0" applyFont="1" applyBorder="1" applyAlignment="1">
      <alignment horizontal="center" vertical="center" textRotation="45"/>
    </xf>
    <xf numFmtId="0" fontId="7" fillId="0" borderId="0" xfId="0" applyFont="1" applyBorder="1" applyAlignment="1">
      <alignment horizontal="center" vertical="center" textRotation="45"/>
    </xf>
    <xf numFmtId="0" fontId="7" fillId="0" borderId="46" xfId="0" applyFont="1" applyBorder="1" applyAlignment="1">
      <alignment horizontal="center" vertical="center" textRotation="45"/>
    </xf>
    <xf numFmtId="0" fontId="7" fillId="0" borderId="36" xfId="0" applyFont="1" applyBorder="1" applyAlignment="1">
      <alignment horizontal="center" vertical="center" textRotation="45"/>
    </xf>
    <xf numFmtId="0" fontId="7" fillId="0" borderId="49" xfId="0" applyFont="1" applyBorder="1" applyAlignment="1">
      <alignment horizontal="center" vertical="center" textRotation="45"/>
    </xf>
    <xf numFmtId="0" fontId="7" fillId="0" borderId="35" xfId="0" applyFont="1" applyBorder="1" applyAlignment="1">
      <alignment horizontal="center" vertical="center" textRotation="45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textRotation="15"/>
    </xf>
    <xf numFmtId="0" fontId="5" fillId="0" borderId="52" xfId="0" applyFont="1" applyFill="1" applyBorder="1" applyAlignment="1">
      <alignment horizontal="center" vertical="center" textRotation="15"/>
    </xf>
    <xf numFmtId="0" fontId="5" fillId="0" borderId="55" xfId="0" applyFont="1" applyFill="1" applyBorder="1" applyAlignment="1">
      <alignment horizontal="center" vertical="center" textRotation="15"/>
    </xf>
    <xf numFmtId="0" fontId="5" fillId="0" borderId="41" xfId="0" applyFont="1" applyFill="1" applyBorder="1" applyAlignment="1">
      <alignment horizontal="center" vertical="center" textRotation="15"/>
    </xf>
    <xf numFmtId="0" fontId="5" fillId="0" borderId="0" xfId="0" applyFont="1" applyFill="1" applyBorder="1" applyAlignment="1">
      <alignment horizontal="center" vertical="center" textRotation="15"/>
    </xf>
    <xf numFmtId="0" fontId="5" fillId="0" borderId="46" xfId="0" applyFont="1" applyFill="1" applyBorder="1" applyAlignment="1">
      <alignment horizontal="center" vertical="center" textRotation="15"/>
    </xf>
    <xf numFmtId="0" fontId="5" fillId="0" borderId="36" xfId="0" applyFont="1" applyFill="1" applyBorder="1" applyAlignment="1">
      <alignment horizontal="center" vertical="center" textRotation="15"/>
    </xf>
    <xf numFmtId="0" fontId="5" fillId="0" borderId="49" xfId="0" applyFont="1" applyFill="1" applyBorder="1" applyAlignment="1">
      <alignment horizontal="center" vertical="center" textRotation="15"/>
    </xf>
    <xf numFmtId="0" fontId="5" fillId="0" borderId="35" xfId="0" applyFont="1" applyFill="1" applyBorder="1" applyAlignment="1">
      <alignment horizontal="center" vertical="center" textRotation="15"/>
    </xf>
    <xf numFmtId="0" fontId="14" fillId="0" borderId="51" xfId="0" applyFont="1" applyBorder="1" applyAlignment="1">
      <alignment horizontal="center" vertical="center" textRotation="45"/>
    </xf>
    <xf numFmtId="0" fontId="14" fillId="0" borderId="52" xfId="0" applyFont="1" applyBorder="1" applyAlignment="1">
      <alignment horizontal="center" vertical="center" textRotation="45"/>
    </xf>
    <xf numFmtId="0" fontId="14" fillId="0" borderId="55" xfId="0" applyFont="1" applyBorder="1" applyAlignment="1">
      <alignment horizontal="center" vertical="center" textRotation="45"/>
    </xf>
    <xf numFmtId="0" fontId="14" fillId="0" borderId="41" xfId="0" applyFont="1" applyBorder="1" applyAlignment="1">
      <alignment horizontal="center" vertical="center" textRotation="45"/>
    </xf>
    <xf numFmtId="0" fontId="14" fillId="0" borderId="0" xfId="0" applyFont="1" applyBorder="1" applyAlignment="1">
      <alignment horizontal="center" vertical="center" textRotation="45"/>
    </xf>
    <xf numFmtId="0" fontId="14" fillId="0" borderId="46" xfId="0" applyFont="1" applyBorder="1" applyAlignment="1">
      <alignment horizontal="center" vertical="center" textRotation="45"/>
    </xf>
    <xf numFmtId="0" fontId="14" fillId="0" borderId="36" xfId="0" applyFont="1" applyBorder="1" applyAlignment="1">
      <alignment horizontal="center" vertical="center" textRotation="45"/>
    </xf>
    <xf numFmtId="0" fontId="14" fillId="0" borderId="49" xfId="0" applyFont="1" applyBorder="1" applyAlignment="1">
      <alignment horizontal="center" vertical="center" textRotation="45"/>
    </xf>
    <xf numFmtId="0" fontId="14" fillId="0" borderId="35" xfId="0" applyFont="1" applyBorder="1" applyAlignment="1">
      <alignment horizontal="center" vertical="center" textRotation="45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45"/>
    </xf>
    <xf numFmtId="0" fontId="3" fillId="0" borderId="0" xfId="0" applyFont="1" applyBorder="1" applyAlignment="1">
      <alignment horizontal="center" vertical="center" textRotation="45"/>
    </xf>
    <xf numFmtId="0" fontId="3" fillId="0" borderId="46" xfId="0" applyFont="1" applyBorder="1" applyAlignment="1">
      <alignment horizontal="center" vertical="center" textRotation="45"/>
    </xf>
    <xf numFmtId="0" fontId="147" fillId="61" borderId="40" xfId="105" applyFont="1" applyFill="1" applyBorder="1" applyAlignment="1">
      <alignment horizontal="center" vertical="center"/>
      <protection/>
    </xf>
    <xf numFmtId="0" fontId="147" fillId="61" borderId="21" xfId="105" applyFont="1" applyFill="1" applyBorder="1" applyAlignment="1">
      <alignment horizontal="center" vertical="center"/>
      <protection/>
    </xf>
    <xf numFmtId="0" fontId="161" fillId="0" borderId="40" xfId="105" applyFont="1" applyBorder="1" applyAlignment="1">
      <alignment horizontal="center" vertical="center"/>
      <protection/>
    </xf>
    <xf numFmtId="0" fontId="161" fillId="0" borderId="21" xfId="105" applyFont="1" applyBorder="1" applyAlignment="1">
      <alignment horizontal="center" vertical="center"/>
      <protection/>
    </xf>
    <xf numFmtId="0" fontId="40" fillId="8" borderId="0" xfId="0" applyFont="1" applyFill="1" applyAlignment="1">
      <alignment horizontal="center" vertical="center"/>
    </xf>
    <xf numFmtId="0" fontId="41" fillId="0" borderId="29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5" fillId="60" borderId="0" xfId="0" applyFont="1" applyFill="1" applyBorder="1" applyAlignment="1">
      <alignment horizontal="center" vertical="center" wrapText="1"/>
    </xf>
    <xf numFmtId="0" fontId="5" fillId="60" borderId="33" xfId="0" applyFont="1" applyFill="1" applyBorder="1" applyAlignment="1">
      <alignment horizontal="center" vertical="center" wrapText="1"/>
    </xf>
    <xf numFmtId="0" fontId="147" fillId="60" borderId="20" xfId="0" applyFont="1" applyFill="1" applyBorder="1" applyAlignment="1">
      <alignment horizontal="center" vertical="center"/>
    </xf>
    <xf numFmtId="0" fontId="147" fillId="60" borderId="39" xfId="0" applyFont="1" applyFill="1" applyBorder="1" applyAlignment="1">
      <alignment horizontal="center" vertical="center"/>
    </xf>
    <xf numFmtId="0" fontId="147" fillId="60" borderId="34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center" vertical="center" wrapText="1"/>
    </xf>
    <xf numFmtId="0" fontId="5" fillId="60" borderId="30" xfId="0" applyFont="1" applyFill="1" applyBorder="1" applyAlignment="1">
      <alignment horizontal="center" vertical="center" wrapText="1"/>
    </xf>
    <xf numFmtId="0" fontId="5" fillId="60" borderId="61" xfId="0" applyFont="1" applyFill="1" applyBorder="1" applyAlignment="1">
      <alignment horizontal="center" vertical="center" wrapText="1"/>
    </xf>
    <xf numFmtId="0" fontId="5" fillId="60" borderId="68" xfId="0" applyFont="1" applyFill="1" applyBorder="1" applyAlignment="1">
      <alignment horizontal="center" vertical="center" wrapText="1"/>
    </xf>
    <xf numFmtId="0" fontId="5" fillId="60" borderId="69" xfId="0" applyFont="1" applyFill="1" applyBorder="1" applyAlignment="1">
      <alignment horizontal="center" vertical="center" wrapText="1"/>
    </xf>
    <xf numFmtId="0" fontId="5" fillId="60" borderId="70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44" fillId="60" borderId="20" xfId="0" applyFont="1" applyFill="1" applyBorder="1" applyAlignment="1">
      <alignment horizontal="center" vertical="center" wrapText="1"/>
    </xf>
    <xf numFmtId="0" fontId="144" fillId="60" borderId="39" xfId="0" applyFont="1" applyFill="1" applyBorder="1" applyAlignment="1">
      <alignment horizontal="center" vertical="center" wrapText="1"/>
    </xf>
    <xf numFmtId="0" fontId="144" fillId="60" borderId="34" xfId="0" applyFont="1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70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144" fillId="0" borderId="20" xfId="0" applyFont="1" applyFill="1" applyBorder="1" applyAlignment="1">
      <alignment horizontal="center" vertical="center"/>
    </xf>
    <xf numFmtId="0" fontId="144" fillId="0" borderId="39" xfId="0" applyFont="1" applyFill="1" applyBorder="1" applyAlignment="1">
      <alignment horizontal="center" vertical="center"/>
    </xf>
    <xf numFmtId="0" fontId="144" fillId="0" borderId="34" xfId="0" applyFont="1" applyFill="1" applyBorder="1" applyAlignment="1">
      <alignment horizontal="center" vertical="center"/>
    </xf>
    <xf numFmtId="0" fontId="147" fillId="0" borderId="20" xfId="0" applyFont="1" applyFill="1" applyBorder="1" applyAlignment="1">
      <alignment horizontal="center" vertical="center"/>
    </xf>
    <xf numFmtId="0" fontId="147" fillId="0" borderId="39" xfId="0" applyFont="1" applyFill="1" applyBorder="1" applyAlignment="1">
      <alignment horizontal="center" vertical="center"/>
    </xf>
    <xf numFmtId="0" fontId="147" fillId="0" borderId="52" xfId="0" applyFont="1" applyFill="1" applyBorder="1" applyAlignment="1">
      <alignment horizontal="center" vertical="center"/>
    </xf>
    <xf numFmtId="0" fontId="147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62" fillId="0" borderId="71" xfId="0" applyFont="1" applyFill="1" applyBorder="1" applyAlignment="1">
      <alignment horizontal="center" vertical="center" wrapText="1"/>
    </xf>
    <xf numFmtId="0" fontId="162" fillId="0" borderId="72" xfId="0" applyFont="1" applyFill="1" applyBorder="1" applyAlignment="1">
      <alignment horizontal="center" vertical="center" wrapText="1"/>
    </xf>
    <xf numFmtId="0" fontId="141" fillId="0" borderId="19" xfId="0" applyFont="1" applyFill="1" applyBorder="1" applyAlignment="1">
      <alignment horizontal="center" vertical="center"/>
    </xf>
    <xf numFmtId="0" fontId="141" fillId="0" borderId="20" xfId="0" applyFont="1" applyFill="1" applyBorder="1" applyAlignment="1">
      <alignment horizontal="center" vertical="center"/>
    </xf>
    <xf numFmtId="0" fontId="141" fillId="0" borderId="39" xfId="0" applyFont="1" applyFill="1" applyBorder="1" applyAlignment="1">
      <alignment horizontal="center" vertical="center"/>
    </xf>
    <xf numFmtId="0" fontId="141" fillId="0" borderId="51" xfId="0" applyFont="1" applyFill="1" applyBorder="1" applyAlignment="1">
      <alignment horizontal="center" vertical="center"/>
    </xf>
    <xf numFmtId="0" fontId="141" fillId="0" borderId="52" xfId="0" applyFont="1" applyFill="1" applyBorder="1" applyAlignment="1">
      <alignment horizontal="center" vertical="center"/>
    </xf>
    <xf numFmtId="0" fontId="40" fillId="58" borderId="29" xfId="0" applyFont="1" applyFill="1" applyBorder="1" applyAlignment="1">
      <alignment horizontal="center" vertical="center"/>
    </xf>
    <xf numFmtId="0" fontId="40" fillId="58" borderId="26" xfId="0" applyFont="1" applyFill="1" applyBorder="1" applyAlignment="1">
      <alignment horizontal="center" vertical="center"/>
    </xf>
    <xf numFmtId="0" fontId="40" fillId="58" borderId="37" xfId="0" applyFont="1" applyFill="1" applyBorder="1" applyAlignment="1">
      <alignment horizontal="center" vertical="center"/>
    </xf>
    <xf numFmtId="0" fontId="163" fillId="59" borderId="0" xfId="0" applyFont="1" applyFill="1" applyBorder="1" applyAlignment="1">
      <alignment horizontal="center" vertical="center"/>
    </xf>
    <xf numFmtId="0" fontId="42" fillId="12" borderId="20" xfId="0" applyFont="1" applyFill="1" applyBorder="1" applyAlignment="1">
      <alignment horizontal="center" vertical="center"/>
    </xf>
    <xf numFmtId="0" fontId="42" fillId="12" borderId="39" xfId="0" applyFont="1" applyFill="1" applyBorder="1" applyAlignment="1">
      <alignment horizontal="center" vertical="center"/>
    </xf>
    <xf numFmtId="0" fontId="42" fillId="12" borderId="3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39" fillId="12" borderId="19" xfId="0" applyFont="1" applyFill="1" applyBorder="1" applyAlignment="1">
      <alignment horizontal="center" vertical="center"/>
    </xf>
    <xf numFmtId="0" fontId="41" fillId="12" borderId="40" xfId="0" applyFont="1" applyFill="1" applyBorder="1" applyAlignment="1">
      <alignment horizontal="center" vertical="center" wrapText="1"/>
    </xf>
    <xf numFmtId="0" fontId="41" fillId="12" borderId="21" xfId="0" applyFont="1" applyFill="1" applyBorder="1" applyAlignment="1">
      <alignment horizontal="center" vertical="center" wrapText="1"/>
    </xf>
    <xf numFmtId="0" fontId="163" fillId="56" borderId="0" xfId="0" applyFont="1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13" fillId="62" borderId="36" xfId="0" applyFont="1" applyFill="1" applyBorder="1" applyAlignment="1">
      <alignment horizontal="center" vertical="center"/>
    </xf>
    <xf numFmtId="0" fontId="13" fillId="62" borderId="49" xfId="0" applyFont="1" applyFill="1" applyBorder="1" applyAlignment="1">
      <alignment horizontal="center" vertical="center"/>
    </xf>
    <xf numFmtId="0" fontId="12" fillId="62" borderId="40" xfId="0" applyFont="1" applyFill="1" applyBorder="1" applyAlignment="1">
      <alignment horizontal="center" vertical="center"/>
    </xf>
    <xf numFmtId="0" fontId="12" fillId="62" borderId="45" xfId="0" applyFont="1" applyFill="1" applyBorder="1" applyAlignment="1">
      <alignment horizontal="center" vertical="center"/>
    </xf>
    <xf numFmtId="0" fontId="12" fillId="62" borderId="21" xfId="0" applyFont="1" applyFill="1" applyBorder="1" applyAlignment="1">
      <alignment horizontal="center" vertical="center"/>
    </xf>
    <xf numFmtId="0" fontId="12" fillId="16" borderId="57" xfId="0" applyFont="1" applyFill="1" applyBorder="1" applyAlignment="1">
      <alignment horizontal="center" vertical="center"/>
    </xf>
    <xf numFmtId="0" fontId="12" fillId="16" borderId="62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1" fillId="0" borderId="0" xfId="0" applyFont="1" applyAlignment="1">
      <alignment horizontal="center"/>
    </xf>
  </cellXfs>
  <cellStyles count="118">
    <cellStyle name="Normal" xfId="0"/>
    <cellStyle name="_Данные" xfId="15"/>
    <cellStyle name="_ДОМОФОНЫ" xfId="16"/>
    <cellStyle name="_Оповещение" xfId="17"/>
    <cellStyle name="_Прайс АТВ" xfId="18"/>
    <cellStyle name="_прайс проверка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4" xfId="50"/>
    <cellStyle name="60% - Акцент4 2" xfId="51"/>
    <cellStyle name="60% - Акцент5" xfId="52"/>
    <cellStyle name="60% - Акцент5 2" xfId="53"/>
    <cellStyle name="60% - Акцент6" xfId="54"/>
    <cellStyle name="60% - Акцент6 2" xfId="55"/>
    <cellStyle name="Excel Built-in Normal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Обычный 3" xfId="101"/>
    <cellStyle name="Обычный 3 2" xfId="102"/>
    <cellStyle name="Обычный 3 2 2" xfId="103"/>
    <cellStyle name="Обычный 4" xfId="104"/>
    <cellStyle name="Обычный 5" xfId="105"/>
    <cellStyle name="Обычный 5 2" xfId="106"/>
    <cellStyle name="Обычный 6" xfId="107"/>
    <cellStyle name="Обычный 7" xfId="108"/>
    <cellStyle name="Обычный 8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Процентный 2" xfId="118"/>
    <cellStyle name="Связанная ячейка" xfId="119"/>
    <cellStyle name="Связанная ячейка 2" xfId="120"/>
    <cellStyle name="Стиль 1" xfId="121"/>
    <cellStyle name="Стиль 1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Финансовый 2 2 2" xfId="129"/>
    <cellStyle name="Хороший" xfId="130"/>
    <cellStyle name="Хороший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15</xdr:row>
      <xdr:rowOff>76200</xdr:rowOff>
    </xdr:from>
    <xdr:to>
      <xdr:col>11</xdr:col>
      <xdr:colOff>914400</xdr:colOff>
      <xdr:row>17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3838575"/>
          <a:ext cx="3638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21</xdr:row>
      <xdr:rowOff>133350</xdr:rowOff>
    </xdr:from>
    <xdr:to>
      <xdr:col>11</xdr:col>
      <xdr:colOff>885825</xdr:colOff>
      <xdr:row>25</xdr:row>
      <xdr:rowOff>66675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5267325"/>
          <a:ext cx="3600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10</xdr:row>
      <xdr:rowOff>114300</xdr:rowOff>
    </xdr:from>
    <xdr:to>
      <xdr:col>11</xdr:col>
      <xdr:colOff>914400</xdr:colOff>
      <xdr:row>12</xdr:row>
      <xdr:rowOff>190500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2733675"/>
          <a:ext cx="3609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64</xdr:row>
      <xdr:rowOff>142875</xdr:rowOff>
    </xdr:from>
    <xdr:to>
      <xdr:col>15</xdr:col>
      <xdr:colOff>647700</xdr:colOff>
      <xdr:row>67</xdr:row>
      <xdr:rowOff>28575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54800" y="15163800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64</xdr:row>
      <xdr:rowOff>66675</xdr:rowOff>
    </xdr:from>
    <xdr:to>
      <xdr:col>16</xdr:col>
      <xdr:colOff>933450</xdr:colOff>
      <xdr:row>67</xdr:row>
      <xdr:rowOff>219075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64450" y="15087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1181100</xdr:colOff>
      <xdr:row>59</xdr:row>
      <xdr:rowOff>104775</xdr:rowOff>
    </xdr:from>
    <xdr:to>
      <xdr:col>18</xdr:col>
      <xdr:colOff>819150</xdr:colOff>
      <xdr:row>62</xdr:row>
      <xdr:rowOff>190500</xdr:rowOff>
    </xdr:to>
    <xdr:pic>
      <xdr:nvPicPr>
        <xdr:cNvPr id="6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50275" y="13944600"/>
          <a:ext cx="1752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50</xdr:row>
      <xdr:rowOff>0</xdr:rowOff>
    </xdr:from>
    <xdr:to>
      <xdr:col>11</xdr:col>
      <xdr:colOff>1000125</xdr:colOff>
      <xdr:row>53</xdr:row>
      <xdr:rowOff>200025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77475" y="11782425"/>
          <a:ext cx="3876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\\e.mail.ru\compose\?mailto=mailto:2968052@bk.ru" TargetMode="External" /><Relationship Id="rId2" Type="http://schemas.openxmlformats.org/officeDocument/2006/relationships/hyperlink" Target="http://www.setkakras.ru/" TargetMode="External" /><Relationship Id="rId3" Type="http://schemas.openxmlformats.org/officeDocument/2006/relationships/hyperlink" Target="file://\\e.mail.ru\compose\?mailto=mailto:2968052@bk.ru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60" zoomScaleNormal="6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46" sqref="D46"/>
    </sheetView>
  </sheetViews>
  <sheetFormatPr defaultColWidth="9.125" defaultRowHeight="12.75"/>
  <cols>
    <col min="1" max="1" width="4.50390625" style="13" customWidth="1"/>
    <col min="2" max="2" width="54.125" style="13" customWidth="1"/>
    <col min="3" max="3" width="5.625" style="13" customWidth="1"/>
    <col min="4" max="4" width="16.625" style="30" customWidth="1"/>
    <col min="5" max="5" width="13.875" style="6" customWidth="1"/>
    <col min="6" max="6" width="13.50390625" style="624" customWidth="1"/>
    <col min="7" max="7" width="15.625" style="12" customWidth="1"/>
    <col min="8" max="8" width="10.50390625" style="7" customWidth="1"/>
    <col min="9" max="9" width="15.125" style="13" customWidth="1"/>
    <col min="10" max="10" width="14.625" style="13" customWidth="1"/>
    <col min="11" max="11" width="8.50390625" style="5" customWidth="1"/>
    <col min="12" max="12" width="14.125" style="5" customWidth="1"/>
    <col min="13" max="13" width="12.375" style="5" customWidth="1"/>
    <col min="14" max="14" width="47.875" style="13" customWidth="1"/>
    <col min="15" max="15" width="5.50390625" style="13" customWidth="1"/>
    <col min="16" max="16" width="10.875" style="13" customWidth="1"/>
    <col min="17" max="17" width="16.125" style="15" customWidth="1"/>
    <col min="18" max="19" width="11.625" style="16" customWidth="1"/>
    <col min="20" max="20" width="12.625" style="19" customWidth="1"/>
    <col min="21" max="21" width="13.125" style="19" bestFit="1" customWidth="1"/>
    <col min="22" max="16384" width="9.125" style="19" customWidth="1"/>
  </cols>
  <sheetData>
    <row r="1" spans="1:20" s="14" customFormat="1" ht="27" customHeight="1">
      <c r="A1" s="307"/>
      <c r="B1" s="411" t="s">
        <v>679</v>
      </c>
      <c r="C1" s="713" t="s">
        <v>752</v>
      </c>
      <c r="D1" s="714"/>
      <c r="E1" s="635" t="s">
        <v>144</v>
      </c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7"/>
      <c r="R1" s="308"/>
      <c r="S1" s="309"/>
      <c r="T1" s="249"/>
    </row>
    <row r="2" spans="1:21" s="222" customFormat="1" ht="26.25" customHeight="1">
      <c r="A2" s="310"/>
      <c r="B2" s="400" t="s">
        <v>563</v>
      </c>
      <c r="C2" s="715"/>
      <c r="D2" s="716"/>
      <c r="E2" s="654" t="s">
        <v>678</v>
      </c>
      <c r="F2" s="655"/>
      <c r="G2" s="655"/>
      <c r="H2" s="655"/>
      <c r="I2" s="655"/>
      <c r="J2" s="656"/>
      <c r="K2" s="650" t="s">
        <v>694</v>
      </c>
      <c r="L2" s="651"/>
      <c r="M2" s="651"/>
      <c r="N2" s="651"/>
      <c r="O2" s="651"/>
      <c r="P2" s="651"/>
      <c r="Q2" s="651"/>
      <c r="R2" s="308"/>
      <c r="S2" s="252"/>
      <c r="T2" s="250"/>
      <c r="U2" s="410" t="s">
        <v>677</v>
      </c>
    </row>
    <row r="3" spans="1:20" s="204" customFormat="1" ht="27" customHeight="1">
      <c r="A3" s="311"/>
      <c r="B3" s="412" t="s">
        <v>477</v>
      </c>
      <c r="C3" s="717"/>
      <c r="D3" s="718"/>
      <c r="E3" s="652" t="s">
        <v>480</v>
      </c>
      <c r="F3" s="653"/>
      <c r="G3" s="653"/>
      <c r="H3" s="653"/>
      <c r="I3" s="653"/>
      <c r="J3" s="657"/>
      <c r="K3" s="652" t="s">
        <v>480</v>
      </c>
      <c r="L3" s="653"/>
      <c r="M3" s="653"/>
      <c r="N3" s="653"/>
      <c r="O3" s="653"/>
      <c r="P3" s="653"/>
      <c r="Q3" s="653"/>
      <c r="R3" s="308"/>
      <c r="S3" s="253"/>
      <c r="T3" s="251"/>
    </row>
    <row r="4" spans="1:20" s="313" customFormat="1" ht="18" customHeight="1">
      <c r="A4" s="205" t="s">
        <v>1</v>
      </c>
      <c r="B4" s="350" t="s">
        <v>0</v>
      </c>
      <c r="C4" s="247"/>
      <c r="D4" s="633" t="s">
        <v>12</v>
      </c>
      <c r="E4" s="415" t="s">
        <v>681</v>
      </c>
      <c r="F4" s="646" t="s">
        <v>680</v>
      </c>
      <c r="G4" s="414"/>
      <c r="H4" s="666" t="s">
        <v>564</v>
      </c>
      <c r="I4" s="697" t="s">
        <v>607</v>
      </c>
      <c r="J4" s="698"/>
      <c r="K4" s="698"/>
      <c r="L4" s="699"/>
      <c r="M4" s="638" t="s">
        <v>443</v>
      </c>
      <c r="N4" s="639"/>
      <c r="O4" s="206" t="s">
        <v>2</v>
      </c>
      <c r="P4" s="703" t="s">
        <v>3</v>
      </c>
      <c r="Q4" s="216" t="s">
        <v>8</v>
      </c>
      <c r="R4" s="299"/>
      <c r="S4" s="694"/>
      <c r="T4" s="312"/>
    </row>
    <row r="5" spans="1:21" s="313" customFormat="1" ht="18" customHeight="1">
      <c r="A5" s="207"/>
      <c r="B5" s="227" t="s">
        <v>4</v>
      </c>
      <c r="C5" s="274"/>
      <c r="D5" s="634"/>
      <c r="E5" s="625" t="s">
        <v>44</v>
      </c>
      <c r="F5" s="647"/>
      <c r="G5" s="413"/>
      <c r="H5" s="667"/>
      <c r="I5" s="700"/>
      <c r="J5" s="701"/>
      <c r="K5" s="701"/>
      <c r="L5" s="702"/>
      <c r="M5" s="648" t="s">
        <v>106</v>
      </c>
      <c r="N5" s="649"/>
      <c r="O5" s="208" t="s">
        <v>5</v>
      </c>
      <c r="P5" s="704"/>
      <c r="Q5" s="217" t="s">
        <v>9</v>
      </c>
      <c r="R5" s="300"/>
      <c r="S5" s="695"/>
      <c r="T5" s="312"/>
      <c r="U5" s="371">
        <f>U66+T57</f>
        <v>1782970</v>
      </c>
    </row>
    <row r="6" spans="1:21" ht="18" customHeight="1">
      <c r="A6" s="29">
        <v>1</v>
      </c>
      <c r="B6" s="256" t="s">
        <v>88</v>
      </c>
      <c r="C6" s="8" t="s">
        <v>6</v>
      </c>
      <c r="D6" s="243">
        <v>60</v>
      </c>
      <c r="E6" s="28">
        <v>400</v>
      </c>
      <c r="F6" s="619">
        <v>450</v>
      </c>
      <c r="G6" s="242"/>
      <c r="H6" s="263"/>
      <c r="I6" s="705" t="s">
        <v>60</v>
      </c>
      <c r="J6" s="706"/>
      <c r="K6" s="706"/>
      <c r="L6" s="707"/>
      <c r="M6" s="353" t="s">
        <v>131</v>
      </c>
      <c r="N6" s="354"/>
      <c r="O6" s="210" t="s">
        <v>10</v>
      </c>
      <c r="P6" s="272" t="s">
        <v>64</v>
      </c>
      <c r="Q6" s="314" t="s">
        <v>133</v>
      </c>
      <c r="R6" s="231"/>
      <c r="S6" s="196"/>
      <c r="T6" s="224"/>
      <c r="U6" s="19">
        <f>(E6+F6)*D6</f>
        <v>51000</v>
      </c>
    </row>
    <row r="7" spans="1:21" ht="18" customHeight="1">
      <c r="A7" s="511">
        <v>2</v>
      </c>
      <c r="B7" s="506" t="s">
        <v>89</v>
      </c>
      <c r="C7" s="507" t="s">
        <v>6</v>
      </c>
      <c r="D7" s="627">
        <v>100</v>
      </c>
      <c r="E7" s="509">
        <v>7</v>
      </c>
      <c r="F7" s="518">
        <v>800</v>
      </c>
      <c r="G7" s="508"/>
      <c r="H7" s="510"/>
      <c r="I7" s="708"/>
      <c r="J7" s="709"/>
      <c r="K7" s="709"/>
      <c r="L7" s="710"/>
      <c r="M7" s="353" t="s">
        <v>463</v>
      </c>
      <c r="N7" s="354"/>
      <c r="O7" s="232" t="s">
        <v>10</v>
      </c>
      <c r="P7" s="272">
        <v>0</v>
      </c>
      <c r="Q7" s="273" t="s">
        <v>134</v>
      </c>
      <c r="R7" s="231"/>
      <c r="S7" s="196"/>
      <c r="T7" s="224"/>
      <c r="U7" s="19">
        <f aca="true" t="shared" si="0" ref="U7:U65">(E7+F7)*D7</f>
        <v>80700</v>
      </c>
    </row>
    <row r="8" spans="1:21" ht="18" customHeight="1">
      <c r="A8" s="29">
        <v>3</v>
      </c>
      <c r="B8" s="256" t="s">
        <v>103</v>
      </c>
      <c r="C8" s="8" t="s">
        <v>6</v>
      </c>
      <c r="D8" s="242">
        <v>120</v>
      </c>
      <c r="E8" s="271">
        <v>137</v>
      </c>
      <c r="F8" s="619">
        <v>500</v>
      </c>
      <c r="G8" s="243"/>
      <c r="H8" s="263"/>
      <c r="I8" s="708"/>
      <c r="J8" s="709"/>
      <c r="K8" s="709"/>
      <c r="L8" s="710"/>
      <c r="M8" s="353" t="s">
        <v>132</v>
      </c>
      <c r="N8" s="354"/>
      <c r="O8" s="232" t="s">
        <v>10</v>
      </c>
      <c r="P8" s="272">
        <v>0</v>
      </c>
      <c r="Q8" s="273" t="s">
        <v>135</v>
      </c>
      <c r="R8" s="231"/>
      <c r="S8" s="196"/>
      <c r="T8" s="224"/>
      <c r="U8" s="19">
        <f t="shared" si="0"/>
        <v>76440</v>
      </c>
    </row>
    <row r="9" spans="1:21" ht="18" customHeight="1">
      <c r="A9" s="544">
        <v>4</v>
      </c>
      <c r="B9" s="543" t="s">
        <v>561</v>
      </c>
      <c r="C9" s="545" t="s">
        <v>6</v>
      </c>
      <c r="D9" s="630">
        <v>30</v>
      </c>
      <c r="E9" s="547">
        <v>0</v>
      </c>
      <c r="F9" s="620">
        <v>230</v>
      </c>
      <c r="G9" s="546"/>
      <c r="H9" s="548"/>
      <c r="I9" s="640" t="s">
        <v>45</v>
      </c>
      <c r="J9" s="641"/>
      <c r="K9" s="641"/>
      <c r="L9" s="642"/>
      <c r="M9" s="671" t="s">
        <v>700</v>
      </c>
      <c r="N9" s="696"/>
      <c r="O9" s="696"/>
      <c r="P9" s="696"/>
      <c r="Q9" s="672"/>
      <c r="R9" s="231"/>
      <c r="S9" s="196"/>
      <c r="T9" s="224"/>
      <c r="U9" s="19">
        <f t="shared" si="0"/>
        <v>6900</v>
      </c>
    </row>
    <row r="10" spans="1:21" ht="18" customHeight="1">
      <c r="A10" s="29">
        <v>5</v>
      </c>
      <c r="B10" s="256" t="s">
        <v>695</v>
      </c>
      <c r="C10" s="8" t="s">
        <v>6</v>
      </c>
      <c r="D10" s="242">
        <v>35</v>
      </c>
      <c r="E10" s="271">
        <v>400</v>
      </c>
      <c r="F10" s="619">
        <v>0</v>
      </c>
      <c r="G10" s="242"/>
      <c r="H10" s="280"/>
      <c r="I10" s="643"/>
      <c r="J10" s="644"/>
      <c r="K10" s="644"/>
      <c r="L10" s="645"/>
      <c r="M10" s="353" t="s">
        <v>701</v>
      </c>
      <c r="N10" s="354"/>
      <c r="O10" s="221" t="s">
        <v>105</v>
      </c>
      <c r="P10" s="221">
        <v>0</v>
      </c>
      <c r="Q10" s="218">
        <v>60</v>
      </c>
      <c r="R10" s="301"/>
      <c r="S10" s="196"/>
      <c r="T10" s="224"/>
      <c r="U10" s="19">
        <f t="shared" si="0"/>
        <v>14000</v>
      </c>
    </row>
    <row r="11" spans="1:21" ht="18" customHeight="1">
      <c r="A11" s="511">
        <v>6</v>
      </c>
      <c r="B11" s="506" t="s">
        <v>85</v>
      </c>
      <c r="C11" s="507" t="s">
        <v>6</v>
      </c>
      <c r="D11" s="628">
        <v>50</v>
      </c>
      <c r="E11" s="509">
        <v>185</v>
      </c>
      <c r="F11" s="518">
        <v>390</v>
      </c>
      <c r="G11" s="512"/>
      <c r="H11" s="513"/>
      <c r="M11" s="353" t="s">
        <v>702</v>
      </c>
      <c r="N11" s="354"/>
      <c r="O11" s="221" t="s">
        <v>105</v>
      </c>
      <c r="P11" s="221">
        <v>0</v>
      </c>
      <c r="Q11" s="218">
        <v>70</v>
      </c>
      <c r="R11" s="231"/>
      <c r="S11" s="196"/>
      <c r="T11" s="224"/>
      <c r="U11" s="19">
        <f t="shared" si="0"/>
        <v>28750</v>
      </c>
    </row>
    <row r="12" spans="1:21" ht="18" customHeight="1">
      <c r="A12" s="29">
        <v>7</v>
      </c>
      <c r="B12" s="256" t="s">
        <v>104</v>
      </c>
      <c r="C12" s="8" t="s">
        <v>6</v>
      </c>
      <c r="D12" s="242">
        <v>60</v>
      </c>
      <c r="E12" s="271">
        <v>85</v>
      </c>
      <c r="F12" s="619">
        <v>300</v>
      </c>
      <c r="G12" s="242"/>
      <c r="H12" s="280"/>
      <c r="M12" s="741" t="s">
        <v>567</v>
      </c>
      <c r="N12" s="742"/>
      <c r="O12" s="711" t="s">
        <v>11</v>
      </c>
      <c r="P12" s="688" t="s">
        <v>42</v>
      </c>
      <c r="Q12" s="686" t="s">
        <v>12</v>
      </c>
      <c r="R12" s="540" t="s">
        <v>568</v>
      </c>
      <c r="S12" s="541" t="s">
        <v>568</v>
      </c>
      <c r="T12" s="224"/>
      <c r="U12" s="19">
        <f t="shared" si="0"/>
        <v>23100</v>
      </c>
    </row>
    <row r="13" spans="1:21" ht="18" customHeight="1">
      <c r="A13" s="544">
        <v>8</v>
      </c>
      <c r="B13" s="543" t="s">
        <v>697</v>
      </c>
      <c r="C13" s="545" t="s">
        <v>6</v>
      </c>
      <c r="D13" s="630">
        <v>130</v>
      </c>
      <c r="E13" s="547">
        <v>63</v>
      </c>
      <c r="F13" s="620">
        <v>246</v>
      </c>
      <c r="G13" s="546"/>
      <c r="H13" s="548"/>
      <c r="I13" s="228"/>
      <c r="J13" s="228"/>
      <c r="K13" s="228"/>
      <c r="L13" s="228"/>
      <c r="M13" s="743"/>
      <c r="N13" s="744"/>
      <c r="O13" s="712"/>
      <c r="P13" s="689"/>
      <c r="Q13" s="687"/>
      <c r="R13" s="539" t="s">
        <v>509</v>
      </c>
      <c r="S13" s="542" t="s">
        <v>508</v>
      </c>
      <c r="T13" s="224"/>
      <c r="U13" s="19">
        <f t="shared" si="0"/>
        <v>40170</v>
      </c>
    </row>
    <row r="14" spans="1:21" ht="18" customHeight="1">
      <c r="A14" s="29">
        <v>9</v>
      </c>
      <c r="B14" s="256" t="s">
        <v>117</v>
      </c>
      <c r="C14" s="8" t="s">
        <v>6</v>
      </c>
      <c r="D14" s="242">
        <v>200</v>
      </c>
      <c r="E14" s="28">
        <v>119</v>
      </c>
      <c r="F14" s="619">
        <v>780</v>
      </c>
      <c r="G14" s="242"/>
      <c r="H14" s="280"/>
      <c r="I14" s="641" t="s">
        <v>510</v>
      </c>
      <c r="J14" s="641"/>
      <c r="K14" s="641"/>
      <c r="L14" s="642"/>
      <c r="M14" s="535" t="s">
        <v>80</v>
      </c>
      <c r="N14" s="356"/>
      <c r="O14" s="231" t="s">
        <v>38</v>
      </c>
      <c r="P14" s="492" t="s">
        <v>39</v>
      </c>
      <c r="Q14" s="527">
        <v>1600</v>
      </c>
      <c r="R14" s="528">
        <v>0</v>
      </c>
      <c r="S14" s="534">
        <v>4</v>
      </c>
      <c r="T14" s="224">
        <f>(R14+S14)*Q14</f>
        <v>6400</v>
      </c>
      <c r="U14" s="19">
        <f t="shared" si="0"/>
        <v>179800</v>
      </c>
    </row>
    <row r="15" spans="1:21" ht="18" customHeight="1">
      <c r="A15" s="511">
        <v>10</v>
      </c>
      <c r="B15" s="506" t="s">
        <v>698</v>
      </c>
      <c r="C15" s="507" t="s">
        <v>6</v>
      </c>
      <c r="D15" s="628">
        <v>40</v>
      </c>
      <c r="E15" s="509">
        <v>120</v>
      </c>
      <c r="F15" s="518">
        <v>0</v>
      </c>
      <c r="G15" s="512"/>
      <c r="H15" s="513"/>
      <c r="I15" s="684"/>
      <c r="J15" s="684"/>
      <c r="K15" s="684"/>
      <c r="L15" s="685"/>
      <c r="M15" s="353" t="s">
        <v>128</v>
      </c>
      <c r="N15" s="354"/>
      <c r="O15" s="231" t="s">
        <v>38</v>
      </c>
      <c r="P15" s="231" t="s">
        <v>39</v>
      </c>
      <c r="Q15" s="244">
        <v>1780</v>
      </c>
      <c r="R15" s="254">
        <v>0</v>
      </c>
      <c r="S15" s="196"/>
      <c r="T15" s="224">
        <f aca="true" t="shared" si="1" ref="T15:T56">(R15+S15)*Q15</f>
        <v>0</v>
      </c>
      <c r="U15" s="19">
        <f t="shared" si="0"/>
        <v>4800</v>
      </c>
    </row>
    <row r="16" spans="1:21" ht="18" customHeight="1">
      <c r="A16" s="29">
        <v>11</v>
      </c>
      <c r="B16" s="256" t="s">
        <v>645</v>
      </c>
      <c r="C16" s="8" t="s">
        <v>6</v>
      </c>
      <c r="D16" s="242">
        <v>50</v>
      </c>
      <c r="E16" s="28">
        <v>190</v>
      </c>
      <c r="F16" s="619">
        <v>1190</v>
      </c>
      <c r="G16" s="242"/>
      <c r="H16" s="280"/>
      <c r="M16" s="353" t="s">
        <v>444</v>
      </c>
      <c r="N16" s="354"/>
      <c r="O16" s="231" t="s">
        <v>38</v>
      </c>
      <c r="P16" s="231" t="s">
        <v>39</v>
      </c>
      <c r="Q16" s="244">
        <v>950</v>
      </c>
      <c r="R16" s="254">
        <v>0</v>
      </c>
      <c r="S16" s="196"/>
      <c r="T16" s="224">
        <f t="shared" si="1"/>
        <v>0</v>
      </c>
      <c r="U16" s="19">
        <f t="shared" si="0"/>
        <v>69000</v>
      </c>
    </row>
    <row r="17" spans="1:21" ht="18" customHeight="1">
      <c r="A17" s="544">
        <v>12</v>
      </c>
      <c r="B17" s="543" t="s">
        <v>642</v>
      </c>
      <c r="C17" s="545" t="s">
        <v>6</v>
      </c>
      <c r="D17" s="630">
        <v>100</v>
      </c>
      <c r="E17" s="547">
        <v>96</v>
      </c>
      <c r="F17" s="620">
        <v>1000</v>
      </c>
      <c r="G17" s="546"/>
      <c r="H17" s="548"/>
      <c r="M17" s="526" t="s">
        <v>79</v>
      </c>
      <c r="N17" s="355"/>
      <c r="O17" s="231" t="s">
        <v>38</v>
      </c>
      <c r="P17" s="492" t="s">
        <v>39</v>
      </c>
      <c r="Q17" s="527">
        <v>1300</v>
      </c>
      <c r="R17" s="528">
        <v>0</v>
      </c>
      <c r="S17" s="534">
        <v>0</v>
      </c>
      <c r="T17" s="224">
        <f t="shared" si="1"/>
        <v>0</v>
      </c>
      <c r="U17" s="19">
        <f t="shared" si="0"/>
        <v>109600</v>
      </c>
    </row>
    <row r="18" spans="1:21" ht="18" customHeight="1">
      <c r="A18" s="29">
        <v>13</v>
      </c>
      <c r="B18" s="256" t="s">
        <v>118</v>
      </c>
      <c r="C18" s="8" t="s">
        <v>6</v>
      </c>
      <c r="D18" s="242">
        <v>150</v>
      </c>
      <c r="E18" s="28">
        <v>150</v>
      </c>
      <c r="F18" s="619">
        <v>770</v>
      </c>
      <c r="G18" s="242"/>
      <c r="H18" s="280"/>
      <c r="I18" s="267"/>
      <c r="J18" s="267"/>
      <c r="K18" s="267"/>
      <c r="L18" s="268"/>
      <c r="M18" s="353" t="s">
        <v>569</v>
      </c>
      <c r="N18" s="354"/>
      <c r="O18" s="231" t="s">
        <v>38</v>
      </c>
      <c r="P18" s="231" t="s">
        <v>39</v>
      </c>
      <c r="Q18" s="244">
        <v>1150</v>
      </c>
      <c r="R18" s="254">
        <v>0</v>
      </c>
      <c r="S18" s="290"/>
      <c r="T18" s="224">
        <f t="shared" si="1"/>
        <v>0</v>
      </c>
      <c r="U18" s="19">
        <f t="shared" si="0"/>
        <v>138000</v>
      </c>
    </row>
    <row r="19" spans="1:21" ht="18" customHeight="1">
      <c r="A19" s="511">
        <v>14</v>
      </c>
      <c r="B19" s="506" t="s">
        <v>639</v>
      </c>
      <c r="C19" s="507" t="s">
        <v>6</v>
      </c>
      <c r="D19" s="628">
        <v>40</v>
      </c>
      <c r="E19" s="509">
        <v>140</v>
      </c>
      <c r="F19" s="518">
        <v>30</v>
      </c>
      <c r="G19" s="512"/>
      <c r="H19" s="513"/>
      <c r="I19" s="229"/>
      <c r="J19" s="229"/>
      <c r="K19" s="229"/>
      <c r="L19" s="230"/>
      <c r="M19" s="353" t="s">
        <v>445</v>
      </c>
      <c r="N19" s="354"/>
      <c r="O19" s="231" t="s">
        <v>38</v>
      </c>
      <c r="P19" s="231" t="s">
        <v>39</v>
      </c>
      <c r="Q19" s="244">
        <v>1480</v>
      </c>
      <c r="R19" s="254">
        <v>0</v>
      </c>
      <c r="S19" s="196"/>
      <c r="T19" s="224">
        <f t="shared" si="1"/>
        <v>0</v>
      </c>
      <c r="U19" s="19">
        <f t="shared" si="0"/>
        <v>6800</v>
      </c>
    </row>
    <row r="20" spans="1:21" ht="18" customHeight="1">
      <c r="A20" s="29">
        <v>15</v>
      </c>
      <c r="B20" s="256" t="s">
        <v>696</v>
      </c>
      <c r="C20" s="8" t="s">
        <v>6</v>
      </c>
      <c r="D20" s="242">
        <v>80</v>
      </c>
      <c r="E20" s="28">
        <v>70</v>
      </c>
      <c r="F20" s="619">
        <v>500</v>
      </c>
      <c r="G20" s="242"/>
      <c r="H20" s="280"/>
      <c r="I20" s="690" t="s">
        <v>46</v>
      </c>
      <c r="J20" s="691"/>
      <c r="K20" s="691"/>
      <c r="L20" s="691"/>
      <c r="M20" s="353" t="s">
        <v>78</v>
      </c>
      <c r="N20" s="354"/>
      <c r="O20" s="231" t="s">
        <v>38</v>
      </c>
      <c r="P20" s="231" t="s">
        <v>40</v>
      </c>
      <c r="Q20" s="244">
        <v>1450</v>
      </c>
      <c r="R20" s="255">
        <v>0</v>
      </c>
      <c r="S20" s="290"/>
      <c r="T20" s="224">
        <f t="shared" si="1"/>
        <v>0</v>
      </c>
      <c r="U20" s="19">
        <f t="shared" si="0"/>
        <v>45600</v>
      </c>
    </row>
    <row r="21" spans="1:21" ht="18" customHeight="1">
      <c r="A21" s="544">
        <v>16</v>
      </c>
      <c r="B21" s="543" t="s">
        <v>470</v>
      </c>
      <c r="C21" s="545" t="s">
        <v>6</v>
      </c>
      <c r="D21" s="630">
        <v>130</v>
      </c>
      <c r="E21" s="547">
        <v>90</v>
      </c>
      <c r="F21" s="620">
        <v>980</v>
      </c>
      <c r="G21" s="546"/>
      <c r="H21" s="548"/>
      <c r="I21" s="690"/>
      <c r="J21" s="691"/>
      <c r="K21" s="691"/>
      <c r="L21" s="691"/>
      <c r="M21" s="353" t="s">
        <v>126</v>
      </c>
      <c r="N21" s="354"/>
      <c r="O21" s="231" t="s">
        <v>38</v>
      </c>
      <c r="P21" s="231" t="s">
        <v>40</v>
      </c>
      <c r="Q21" s="244">
        <v>1750</v>
      </c>
      <c r="R21" s="255">
        <v>0</v>
      </c>
      <c r="S21" s="196"/>
      <c r="T21" s="224">
        <f t="shared" si="1"/>
        <v>0</v>
      </c>
      <c r="U21" s="19">
        <f t="shared" si="0"/>
        <v>139100</v>
      </c>
    </row>
    <row r="22" spans="1:21" ht="18" customHeight="1">
      <c r="A22" s="29">
        <v>17</v>
      </c>
      <c r="B22" s="257" t="s">
        <v>732</v>
      </c>
      <c r="C22" s="8" t="s">
        <v>6</v>
      </c>
      <c r="D22" s="242">
        <v>150</v>
      </c>
      <c r="E22" s="416">
        <v>0</v>
      </c>
      <c r="F22" s="619">
        <v>0</v>
      </c>
      <c r="G22" s="242"/>
      <c r="H22" s="280"/>
      <c r="M22" s="526" t="s">
        <v>77</v>
      </c>
      <c r="N22" s="355"/>
      <c r="O22" s="231" t="s">
        <v>38</v>
      </c>
      <c r="P22" s="492" t="s">
        <v>40</v>
      </c>
      <c r="Q22" s="527">
        <v>1400</v>
      </c>
      <c r="R22" s="537">
        <v>0</v>
      </c>
      <c r="S22" s="534">
        <v>0</v>
      </c>
      <c r="T22" s="224">
        <f t="shared" si="1"/>
        <v>0</v>
      </c>
      <c r="U22" s="19">
        <f t="shared" si="0"/>
        <v>0</v>
      </c>
    </row>
    <row r="23" spans="1:21" ht="18" customHeight="1">
      <c r="A23" s="511">
        <v>18</v>
      </c>
      <c r="B23" s="514" t="s">
        <v>731</v>
      </c>
      <c r="C23" s="507" t="s">
        <v>6</v>
      </c>
      <c r="D23" s="628">
        <v>250</v>
      </c>
      <c r="E23" s="515">
        <v>0</v>
      </c>
      <c r="F23" s="518">
        <v>100</v>
      </c>
      <c r="G23" s="512"/>
      <c r="H23" s="513"/>
      <c r="M23" s="353" t="s">
        <v>76</v>
      </c>
      <c r="N23" s="354"/>
      <c r="O23" s="231" t="s">
        <v>38</v>
      </c>
      <c r="P23" s="231" t="s">
        <v>40</v>
      </c>
      <c r="Q23" s="244">
        <v>1420</v>
      </c>
      <c r="R23" s="255">
        <v>0</v>
      </c>
      <c r="S23" s="291"/>
      <c r="T23" s="224">
        <f t="shared" si="1"/>
        <v>0</v>
      </c>
      <c r="U23" s="19">
        <f t="shared" si="0"/>
        <v>25000</v>
      </c>
    </row>
    <row r="24" spans="1:21" ht="18" customHeight="1">
      <c r="A24" s="29">
        <v>19</v>
      </c>
      <c r="B24" s="258" t="s">
        <v>28</v>
      </c>
      <c r="C24" s="8" t="s">
        <v>6</v>
      </c>
      <c r="D24" s="242">
        <v>130</v>
      </c>
      <c r="E24" s="28">
        <v>76</v>
      </c>
      <c r="F24" s="619">
        <v>545</v>
      </c>
      <c r="G24" s="242"/>
      <c r="H24" s="280"/>
      <c r="M24" s="353" t="s">
        <v>458</v>
      </c>
      <c r="N24" s="354"/>
      <c r="O24" s="231" t="s">
        <v>38</v>
      </c>
      <c r="P24" s="231" t="s">
        <v>40</v>
      </c>
      <c r="Q24" s="244">
        <v>1010</v>
      </c>
      <c r="R24" s="255">
        <v>0</v>
      </c>
      <c r="S24" s="291"/>
      <c r="T24" s="224">
        <f t="shared" si="1"/>
        <v>0</v>
      </c>
      <c r="U24" s="19">
        <f t="shared" si="0"/>
        <v>80730</v>
      </c>
    </row>
    <row r="25" spans="1:21" ht="18" customHeight="1">
      <c r="A25" s="544">
        <v>20</v>
      </c>
      <c r="B25" s="543" t="s">
        <v>730</v>
      </c>
      <c r="C25" s="545" t="s">
        <v>6</v>
      </c>
      <c r="D25" s="630">
        <v>125</v>
      </c>
      <c r="E25" s="547">
        <v>0</v>
      </c>
      <c r="F25" s="620">
        <v>200</v>
      </c>
      <c r="G25" s="546"/>
      <c r="H25" s="548"/>
      <c r="M25" s="353" t="s">
        <v>75</v>
      </c>
      <c r="N25" s="354"/>
      <c r="O25" s="231" t="s">
        <v>38</v>
      </c>
      <c r="P25" s="231" t="s">
        <v>40</v>
      </c>
      <c r="Q25" s="244">
        <v>1210</v>
      </c>
      <c r="R25" s="255">
        <v>0</v>
      </c>
      <c r="S25" s="292"/>
      <c r="T25" s="224">
        <f t="shared" si="1"/>
        <v>0</v>
      </c>
      <c r="U25" s="19">
        <f t="shared" si="0"/>
        <v>25000</v>
      </c>
    </row>
    <row r="26" spans="1:21" ht="18" customHeight="1">
      <c r="A26" s="29">
        <v>21</v>
      </c>
      <c r="B26" s="349" t="s">
        <v>96</v>
      </c>
      <c r="C26" s="8" t="s">
        <v>6</v>
      </c>
      <c r="D26" s="242">
        <v>175</v>
      </c>
      <c r="E26" s="28">
        <v>174</v>
      </c>
      <c r="F26" s="619">
        <v>220</v>
      </c>
      <c r="G26" s="242"/>
      <c r="H26" s="280"/>
      <c r="I26" s="234"/>
      <c r="J26" s="223"/>
      <c r="K26" s="234"/>
      <c r="L26" s="211"/>
      <c r="M26" s="526" t="s">
        <v>66</v>
      </c>
      <c r="N26" s="355"/>
      <c r="O26" s="231" t="s">
        <v>38</v>
      </c>
      <c r="P26" s="492" t="s">
        <v>40</v>
      </c>
      <c r="Q26" s="527">
        <v>1200</v>
      </c>
      <c r="R26" s="528">
        <v>0</v>
      </c>
      <c r="S26" s="529">
        <v>0</v>
      </c>
      <c r="T26" s="224">
        <f t="shared" si="1"/>
        <v>0</v>
      </c>
      <c r="U26" s="19">
        <f t="shared" si="0"/>
        <v>68950</v>
      </c>
    </row>
    <row r="27" spans="1:21" ht="18" customHeight="1">
      <c r="A27" s="511">
        <v>22</v>
      </c>
      <c r="B27" s="516" t="s">
        <v>35</v>
      </c>
      <c r="C27" s="507" t="s">
        <v>6</v>
      </c>
      <c r="D27" s="628">
        <v>160</v>
      </c>
      <c r="E27" s="509">
        <v>0</v>
      </c>
      <c r="F27" s="518">
        <v>0</v>
      </c>
      <c r="G27" s="512"/>
      <c r="H27" s="513"/>
      <c r="I27" s="345"/>
      <c r="J27" s="346"/>
      <c r="K27" s="215"/>
      <c r="L27" s="269"/>
      <c r="M27" s="353" t="s">
        <v>91</v>
      </c>
      <c r="N27" s="354"/>
      <c r="O27" s="231" t="s">
        <v>38</v>
      </c>
      <c r="P27" s="231" t="s">
        <v>40</v>
      </c>
      <c r="Q27" s="244">
        <v>0</v>
      </c>
      <c r="R27" s="254">
        <v>0</v>
      </c>
      <c r="S27" s="294"/>
      <c r="T27" s="224">
        <f t="shared" si="1"/>
        <v>0</v>
      </c>
      <c r="U27" s="19">
        <f t="shared" si="0"/>
        <v>0</v>
      </c>
    </row>
    <row r="28" spans="1:21" ht="18" customHeight="1">
      <c r="A28" s="29">
        <v>23</v>
      </c>
      <c r="B28" s="256" t="s">
        <v>699</v>
      </c>
      <c r="C28" s="8" t="s">
        <v>6</v>
      </c>
      <c r="D28" s="242">
        <v>130</v>
      </c>
      <c r="E28" s="28">
        <v>0</v>
      </c>
      <c r="F28" s="619">
        <v>0</v>
      </c>
      <c r="G28" s="242"/>
      <c r="H28" s="280"/>
      <c r="I28" s="345"/>
      <c r="J28" s="346"/>
      <c r="K28" s="270"/>
      <c r="L28" s="269"/>
      <c r="M28" s="353" t="s">
        <v>67</v>
      </c>
      <c r="N28" s="354"/>
      <c r="O28" s="231" t="s">
        <v>38</v>
      </c>
      <c r="P28" s="231" t="s">
        <v>40</v>
      </c>
      <c r="Q28" s="246">
        <v>900</v>
      </c>
      <c r="R28" s="254">
        <v>0</v>
      </c>
      <c r="S28" s="295"/>
      <c r="T28" s="224">
        <f t="shared" si="1"/>
        <v>0</v>
      </c>
      <c r="U28" s="19">
        <f t="shared" si="0"/>
        <v>0</v>
      </c>
    </row>
    <row r="29" spans="1:21" ht="18" customHeight="1">
      <c r="A29" s="544">
        <v>24</v>
      </c>
      <c r="B29" s="543" t="s">
        <v>693</v>
      </c>
      <c r="C29" s="545" t="s">
        <v>6</v>
      </c>
      <c r="D29" s="630">
        <v>40</v>
      </c>
      <c r="E29" s="547">
        <v>0</v>
      </c>
      <c r="F29" s="620">
        <v>0</v>
      </c>
      <c r="G29" s="546"/>
      <c r="H29" s="548"/>
      <c r="I29" s="719"/>
      <c r="J29" s="720"/>
      <c r="K29" s="270"/>
      <c r="L29" s="269"/>
      <c r="M29" s="353" t="s">
        <v>68</v>
      </c>
      <c r="N29" s="354"/>
      <c r="O29" s="231" t="s">
        <v>38</v>
      </c>
      <c r="P29" s="231" t="s">
        <v>40</v>
      </c>
      <c r="Q29" s="244">
        <v>1080</v>
      </c>
      <c r="R29" s="254">
        <v>0</v>
      </c>
      <c r="S29" s="295"/>
      <c r="T29" s="224">
        <f t="shared" si="1"/>
        <v>0</v>
      </c>
      <c r="U29" s="19">
        <f t="shared" si="0"/>
        <v>0</v>
      </c>
    </row>
    <row r="30" spans="1:21" ht="19.5" customHeight="1">
      <c r="A30" s="29">
        <v>25</v>
      </c>
      <c r="B30" s="256" t="s">
        <v>29</v>
      </c>
      <c r="C30" s="8" t="s">
        <v>6</v>
      </c>
      <c r="D30" s="242">
        <v>60</v>
      </c>
      <c r="E30" s="28">
        <v>79</v>
      </c>
      <c r="F30" s="619">
        <v>86</v>
      </c>
      <c r="G30" s="242"/>
      <c r="H30" s="280"/>
      <c r="I30" s="195"/>
      <c r="J30" s="287"/>
      <c r="K30" s="288"/>
      <c r="L30" s="194"/>
      <c r="M30" s="353" t="s">
        <v>69</v>
      </c>
      <c r="N30" s="354"/>
      <c r="O30" s="231" t="s">
        <v>38</v>
      </c>
      <c r="P30" s="231" t="s">
        <v>40</v>
      </c>
      <c r="Q30" s="244">
        <v>1050</v>
      </c>
      <c r="R30" s="254">
        <v>0</v>
      </c>
      <c r="S30" s="296"/>
      <c r="T30" s="224">
        <f t="shared" si="1"/>
        <v>0</v>
      </c>
      <c r="U30" s="19">
        <f t="shared" si="0"/>
        <v>9900</v>
      </c>
    </row>
    <row r="31" spans="1:21" ht="18" customHeight="1">
      <c r="A31" s="511">
        <v>26</v>
      </c>
      <c r="B31" s="506" t="s">
        <v>30</v>
      </c>
      <c r="C31" s="507" t="s">
        <v>6</v>
      </c>
      <c r="D31" s="628">
        <v>70</v>
      </c>
      <c r="E31" s="509">
        <v>95</v>
      </c>
      <c r="F31" s="518">
        <v>60</v>
      </c>
      <c r="G31" s="512"/>
      <c r="H31" s="513"/>
      <c r="I31" s="721" t="s">
        <v>691</v>
      </c>
      <c r="J31" s="722"/>
      <c r="K31" s="722"/>
      <c r="L31" s="723"/>
      <c r="M31" s="353" t="s">
        <v>459</v>
      </c>
      <c r="N31" s="354"/>
      <c r="O31" s="231" t="s">
        <v>38</v>
      </c>
      <c r="P31" s="231" t="s">
        <v>40</v>
      </c>
      <c r="Q31" s="244">
        <v>1200</v>
      </c>
      <c r="R31" s="302">
        <v>0</v>
      </c>
      <c r="S31" s="294"/>
      <c r="T31" s="224">
        <f t="shared" si="1"/>
        <v>0</v>
      </c>
      <c r="U31" s="19">
        <f t="shared" si="0"/>
        <v>10850</v>
      </c>
    </row>
    <row r="32" spans="1:21" ht="18" customHeight="1">
      <c r="A32" s="29">
        <v>27</v>
      </c>
      <c r="B32" s="256" t="s">
        <v>140</v>
      </c>
      <c r="C32" s="8" t="s">
        <v>6</v>
      </c>
      <c r="D32" s="242">
        <v>75</v>
      </c>
      <c r="E32" s="289">
        <v>0</v>
      </c>
      <c r="F32" s="619">
        <v>24</v>
      </c>
      <c r="G32" s="242"/>
      <c r="H32" s="280"/>
      <c r="I32" s="724"/>
      <c r="J32" s="725"/>
      <c r="K32" s="725"/>
      <c r="L32" s="726"/>
      <c r="M32" s="526" t="s">
        <v>70</v>
      </c>
      <c r="N32" s="355"/>
      <c r="O32" s="231" t="s">
        <v>38</v>
      </c>
      <c r="P32" s="492" t="s">
        <v>40</v>
      </c>
      <c r="Q32" s="536">
        <v>800</v>
      </c>
      <c r="R32" s="528">
        <v>0</v>
      </c>
      <c r="S32" s="538">
        <v>0</v>
      </c>
      <c r="T32" s="224">
        <f t="shared" si="1"/>
        <v>0</v>
      </c>
      <c r="U32" s="19">
        <f t="shared" si="0"/>
        <v>1800</v>
      </c>
    </row>
    <row r="33" spans="1:21" ht="18" customHeight="1">
      <c r="A33" s="544">
        <v>28</v>
      </c>
      <c r="B33" s="543" t="s">
        <v>95</v>
      </c>
      <c r="C33" s="545" t="s">
        <v>6</v>
      </c>
      <c r="D33" s="630">
        <v>85</v>
      </c>
      <c r="E33" s="549">
        <v>0</v>
      </c>
      <c r="F33" s="620">
        <v>0</v>
      </c>
      <c r="G33" s="546"/>
      <c r="H33" s="548"/>
      <c r="I33" s="724"/>
      <c r="J33" s="725"/>
      <c r="K33" s="725"/>
      <c r="L33" s="726"/>
      <c r="M33" s="353" t="s">
        <v>71</v>
      </c>
      <c r="N33" s="354"/>
      <c r="O33" s="231" t="s">
        <v>38</v>
      </c>
      <c r="P33" s="231" t="s">
        <v>40</v>
      </c>
      <c r="Q33" s="244">
        <v>900</v>
      </c>
      <c r="R33" s="254">
        <v>0</v>
      </c>
      <c r="S33" s="292"/>
      <c r="T33" s="224">
        <f t="shared" si="1"/>
        <v>0</v>
      </c>
      <c r="U33" s="19">
        <f t="shared" si="0"/>
        <v>0</v>
      </c>
    </row>
    <row r="34" spans="1:21" ht="18" customHeight="1">
      <c r="A34" s="29">
        <v>29</v>
      </c>
      <c r="B34" s="256" t="s">
        <v>643</v>
      </c>
      <c r="C34" s="8" t="s">
        <v>6</v>
      </c>
      <c r="D34" s="242">
        <v>105</v>
      </c>
      <c r="E34" s="417">
        <v>0</v>
      </c>
      <c r="F34" s="619">
        <v>0</v>
      </c>
      <c r="G34" s="242"/>
      <c r="H34" s="263"/>
      <c r="I34" s="724"/>
      <c r="J34" s="725"/>
      <c r="K34" s="725"/>
      <c r="L34" s="726"/>
      <c r="M34" s="353" t="s">
        <v>446</v>
      </c>
      <c r="N34" s="354"/>
      <c r="O34" s="231" t="s">
        <v>38</v>
      </c>
      <c r="P34" s="231" t="s">
        <v>40</v>
      </c>
      <c r="Q34" s="244">
        <v>850</v>
      </c>
      <c r="R34" s="254">
        <v>0</v>
      </c>
      <c r="S34" s="293"/>
      <c r="T34" s="224">
        <f t="shared" si="1"/>
        <v>0</v>
      </c>
      <c r="U34" s="19">
        <f t="shared" si="0"/>
        <v>0</v>
      </c>
    </row>
    <row r="35" spans="1:21" ht="18" customHeight="1">
      <c r="A35" s="511">
        <v>30</v>
      </c>
      <c r="B35" s="506" t="s">
        <v>119</v>
      </c>
      <c r="C35" s="507" t="s">
        <v>6</v>
      </c>
      <c r="D35" s="628">
        <v>170</v>
      </c>
      <c r="E35" s="517">
        <v>0</v>
      </c>
      <c r="F35" s="518">
        <v>0</v>
      </c>
      <c r="G35" s="512"/>
      <c r="H35" s="510"/>
      <c r="I35" s="724"/>
      <c r="J35" s="725"/>
      <c r="K35" s="725"/>
      <c r="L35" s="726"/>
      <c r="M35" s="526" t="s">
        <v>72</v>
      </c>
      <c r="N35" s="355"/>
      <c r="O35" s="231" t="s">
        <v>38</v>
      </c>
      <c r="P35" s="492" t="s">
        <v>40</v>
      </c>
      <c r="Q35" s="527">
        <v>1200</v>
      </c>
      <c r="R35" s="528">
        <v>0</v>
      </c>
      <c r="S35" s="529">
        <v>2</v>
      </c>
      <c r="T35" s="224">
        <f t="shared" si="1"/>
        <v>2400</v>
      </c>
      <c r="U35" s="19">
        <f t="shared" si="0"/>
        <v>0</v>
      </c>
    </row>
    <row r="36" spans="1:21" ht="18" customHeight="1">
      <c r="A36" s="29">
        <v>31</v>
      </c>
      <c r="B36" s="256"/>
      <c r="C36" s="8" t="s">
        <v>6</v>
      </c>
      <c r="D36" s="242">
        <v>0</v>
      </c>
      <c r="E36" s="21">
        <v>0</v>
      </c>
      <c r="F36" s="621">
        <v>0</v>
      </c>
      <c r="G36" s="242"/>
      <c r="H36" s="263"/>
      <c r="I36" s="724"/>
      <c r="J36" s="725"/>
      <c r="K36" s="725"/>
      <c r="L36" s="726"/>
      <c r="M36" s="353" t="s">
        <v>447</v>
      </c>
      <c r="N36" s="354"/>
      <c r="O36" s="231" t="s">
        <v>38</v>
      </c>
      <c r="P36" s="231" t="s">
        <v>40</v>
      </c>
      <c r="Q36" s="244">
        <v>1700</v>
      </c>
      <c r="R36" s="254">
        <v>0</v>
      </c>
      <c r="S36" s="293"/>
      <c r="T36" s="224">
        <f t="shared" si="1"/>
        <v>0</v>
      </c>
      <c r="U36" s="19">
        <f t="shared" si="0"/>
        <v>0</v>
      </c>
    </row>
    <row r="37" spans="1:21" ht="18" customHeight="1">
      <c r="A37" s="544">
        <v>32</v>
      </c>
      <c r="B37" s="543" t="s">
        <v>32</v>
      </c>
      <c r="C37" s="545" t="s">
        <v>6</v>
      </c>
      <c r="D37" s="630">
        <v>260</v>
      </c>
      <c r="E37" s="547">
        <v>100</v>
      </c>
      <c r="F37" s="620">
        <v>200</v>
      </c>
      <c r="G37" s="546"/>
      <c r="H37" s="550"/>
      <c r="I37" s="724"/>
      <c r="J37" s="725"/>
      <c r="K37" s="725"/>
      <c r="L37" s="726"/>
      <c r="M37" s="353" t="s">
        <v>448</v>
      </c>
      <c r="N37" s="354"/>
      <c r="O37" s="231" t="s">
        <v>38</v>
      </c>
      <c r="P37" s="231" t="s">
        <v>40</v>
      </c>
      <c r="Q37" s="244">
        <v>2160</v>
      </c>
      <c r="R37" s="254">
        <v>0</v>
      </c>
      <c r="S37" s="293"/>
      <c r="T37" s="224">
        <f t="shared" si="1"/>
        <v>0</v>
      </c>
      <c r="U37" s="19">
        <f t="shared" si="0"/>
        <v>78000</v>
      </c>
    </row>
    <row r="38" spans="1:21" ht="18" customHeight="1">
      <c r="A38" s="29">
        <v>33</v>
      </c>
      <c r="B38" s="256" t="s">
        <v>90</v>
      </c>
      <c r="C38" s="8" t="s">
        <v>6</v>
      </c>
      <c r="D38" s="242">
        <v>0</v>
      </c>
      <c r="E38" s="416">
        <v>0</v>
      </c>
      <c r="F38" s="621">
        <v>0</v>
      </c>
      <c r="G38" s="242"/>
      <c r="H38" s="263"/>
      <c r="I38" s="724"/>
      <c r="J38" s="725"/>
      <c r="K38" s="725"/>
      <c r="L38" s="726"/>
      <c r="M38" s="526" t="s">
        <v>74</v>
      </c>
      <c r="N38" s="532"/>
      <c r="O38" s="231" t="s">
        <v>38</v>
      </c>
      <c r="P38" s="531" t="s">
        <v>41</v>
      </c>
      <c r="Q38" s="527">
        <v>1300</v>
      </c>
      <c r="R38" s="530">
        <v>0</v>
      </c>
      <c r="S38" s="529">
        <v>4</v>
      </c>
      <c r="T38" s="224">
        <f t="shared" si="1"/>
        <v>5200</v>
      </c>
      <c r="U38" s="19">
        <f t="shared" si="0"/>
        <v>0</v>
      </c>
    </row>
    <row r="39" spans="1:21" ht="18" customHeight="1">
      <c r="A39" s="511">
        <v>34</v>
      </c>
      <c r="B39" s="506" t="s">
        <v>97</v>
      </c>
      <c r="C39" s="507" t="s">
        <v>6</v>
      </c>
      <c r="D39" s="628">
        <v>530</v>
      </c>
      <c r="E39" s="517">
        <v>0</v>
      </c>
      <c r="F39" s="518">
        <v>30</v>
      </c>
      <c r="G39" s="512"/>
      <c r="H39" s="510"/>
      <c r="I39" s="724"/>
      <c r="J39" s="725"/>
      <c r="K39" s="725"/>
      <c r="L39" s="726"/>
      <c r="M39" s="353" t="s">
        <v>94</v>
      </c>
      <c r="N39" s="354"/>
      <c r="O39" s="231" t="s">
        <v>38</v>
      </c>
      <c r="P39" s="254" t="s">
        <v>41</v>
      </c>
      <c r="Q39" s="244">
        <v>1450</v>
      </c>
      <c r="R39" s="254">
        <v>0</v>
      </c>
      <c r="S39" s="292"/>
      <c r="T39" s="224">
        <f t="shared" si="1"/>
        <v>0</v>
      </c>
      <c r="U39" s="19">
        <f t="shared" si="0"/>
        <v>15900</v>
      </c>
    </row>
    <row r="40" spans="1:21" ht="18" customHeight="1">
      <c r="A40" s="29">
        <v>35</v>
      </c>
      <c r="B40" s="260" t="s">
        <v>98</v>
      </c>
      <c r="C40" s="17" t="s">
        <v>6</v>
      </c>
      <c r="D40" s="241">
        <v>1060</v>
      </c>
      <c r="E40" s="21">
        <v>0</v>
      </c>
      <c r="F40" s="621">
        <v>0</v>
      </c>
      <c r="G40" s="242"/>
      <c r="H40" s="263"/>
      <c r="I40" s="727"/>
      <c r="J40" s="728"/>
      <c r="K40" s="728"/>
      <c r="L40" s="729"/>
      <c r="M40" s="353" t="s">
        <v>449</v>
      </c>
      <c r="N40" s="354"/>
      <c r="O40" s="231" t="s">
        <v>38</v>
      </c>
      <c r="P40" s="231" t="s">
        <v>40</v>
      </c>
      <c r="Q40" s="244">
        <v>2420</v>
      </c>
      <c r="R40" s="255">
        <v>0</v>
      </c>
      <c r="S40" s="292"/>
      <c r="T40" s="224">
        <f t="shared" si="1"/>
        <v>0</v>
      </c>
      <c r="U40" s="19">
        <f t="shared" si="0"/>
        <v>0</v>
      </c>
    </row>
    <row r="41" spans="1:21" ht="18" customHeight="1">
      <c r="A41" s="544">
        <v>36</v>
      </c>
      <c r="B41" s="543"/>
      <c r="C41" s="545" t="s">
        <v>6</v>
      </c>
      <c r="D41" s="630">
        <v>0</v>
      </c>
      <c r="E41" s="547">
        <v>0</v>
      </c>
      <c r="F41" s="622">
        <v>0</v>
      </c>
      <c r="G41" s="546"/>
      <c r="H41" s="551"/>
      <c r="I41" s="732" t="s">
        <v>692</v>
      </c>
      <c r="J41" s="733"/>
      <c r="K41" s="733"/>
      <c r="L41" s="734"/>
      <c r="M41" s="353" t="s">
        <v>61</v>
      </c>
      <c r="N41" s="354"/>
      <c r="O41" s="231" t="s">
        <v>38</v>
      </c>
      <c r="P41" s="231" t="s">
        <v>40</v>
      </c>
      <c r="Q41" s="246">
        <v>1900</v>
      </c>
      <c r="R41" s="303">
        <v>0</v>
      </c>
      <c r="S41" s="292"/>
      <c r="T41" s="224">
        <f t="shared" si="1"/>
        <v>0</v>
      </c>
      <c r="U41" s="19">
        <f t="shared" si="0"/>
        <v>0</v>
      </c>
    </row>
    <row r="42" spans="1:21" ht="18" customHeight="1">
      <c r="A42" s="29">
        <v>37</v>
      </c>
      <c r="B42" s="256" t="s">
        <v>689</v>
      </c>
      <c r="C42" s="8" t="s">
        <v>6</v>
      </c>
      <c r="D42" s="242">
        <v>130</v>
      </c>
      <c r="E42" s="28">
        <v>96</v>
      </c>
      <c r="F42" s="621">
        <v>0</v>
      </c>
      <c r="G42" s="405"/>
      <c r="H42" s="263"/>
      <c r="I42" s="735"/>
      <c r="J42" s="736"/>
      <c r="K42" s="736"/>
      <c r="L42" s="737"/>
      <c r="M42" s="353" t="s">
        <v>62</v>
      </c>
      <c r="N42" s="354"/>
      <c r="O42" s="231" t="s">
        <v>38</v>
      </c>
      <c r="P42" s="231" t="s">
        <v>40</v>
      </c>
      <c r="Q42" s="244">
        <v>1720</v>
      </c>
      <c r="R42" s="254">
        <v>0</v>
      </c>
      <c r="S42" s="291"/>
      <c r="T42" s="224">
        <f t="shared" si="1"/>
        <v>0</v>
      </c>
      <c r="U42" s="19">
        <f t="shared" si="0"/>
        <v>12480</v>
      </c>
    </row>
    <row r="43" spans="1:21" ht="18" customHeight="1">
      <c r="A43" s="511">
        <v>38</v>
      </c>
      <c r="B43" s="506" t="s">
        <v>137</v>
      </c>
      <c r="C43" s="507" t="s">
        <v>6</v>
      </c>
      <c r="D43" s="628">
        <v>180</v>
      </c>
      <c r="E43" s="509">
        <v>74</v>
      </c>
      <c r="F43" s="518">
        <v>450</v>
      </c>
      <c r="G43" s="512"/>
      <c r="H43" s="510"/>
      <c r="I43" s="735"/>
      <c r="J43" s="736"/>
      <c r="K43" s="736"/>
      <c r="L43" s="737"/>
      <c r="M43" s="526" t="s">
        <v>63</v>
      </c>
      <c r="N43" s="355"/>
      <c r="O43" s="231" t="s">
        <v>38</v>
      </c>
      <c r="P43" s="492" t="s">
        <v>40</v>
      </c>
      <c r="Q43" s="533">
        <v>1700</v>
      </c>
      <c r="R43" s="528">
        <v>0</v>
      </c>
      <c r="S43" s="529">
        <v>0</v>
      </c>
      <c r="T43" s="224">
        <f t="shared" si="1"/>
        <v>0</v>
      </c>
      <c r="U43" s="19">
        <f t="shared" si="0"/>
        <v>94320</v>
      </c>
    </row>
    <row r="44" spans="1:21" ht="18" customHeight="1">
      <c r="A44" s="29">
        <v>39</v>
      </c>
      <c r="B44" s="256" t="s">
        <v>138</v>
      </c>
      <c r="C44" s="8" t="s">
        <v>6</v>
      </c>
      <c r="D44" s="242">
        <v>0</v>
      </c>
      <c r="E44" s="28">
        <v>0</v>
      </c>
      <c r="F44" s="619">
        <v>0</v>
      </c>
      <c r="G44" s="242"/>
      <c r="H44" s="263"/>
      <c r="I44" s="735"/>
      <c r="J44" s="736"/>
      <c r="K44" s="736"/>
      <c r="L44" s="737"/>
      <c r="M44" s="353" t="s">
        <v>92</v>
      </c>
      <c r="N44" s="354"/>
      <c r="O44" s="231" t="s">
        <v>38</v>
      </c>
      <c r="P44" s="231" t="s">
        <v>40</v>
      </c>
      <c r="Q44" s="244">
        <v>1230</v>
      </c>
      <c r="R44" s="254">
        <v>0</v>
      </c>
      <c r="S44" s="292"/>
      <c r="T44" s="224">
        <f t="shared" si="1"/>
        <v>0</v>
      </c>
      <c r="U44" s="19">
        <f t="shared" si="0"/>
        <v>0</v>
      </c>
    </row>
    <row r="45" spans="1:21" ht="18" customHeight="1">
      <c r="A45" s="544">
        <v>40</v>
      </c>
      <c r="B45" s="543" t="s">
        <v>99</v>
      </c>
      <c r="C45" s="552" t="s">
        <v>6</v>
      </c>
      <c r="D45" s="630">
        <v>360</v>
      </c>
      <c r="E45" s="553">
        <v>0</v>
      </c>
      <c r="F45" s="622">
        <v>70</v>
      </c>
      <c r="G45" s="546"/>
      <c r="H45" s="550"/>
      <c r="I45" s="735"/>
      <c r="J45" s="736"/>
      <c r="K45" s="736"/>
      <c r="L45" s="737"/>
      <c r="M45" s="353" t="s">
        <v>450</v>
      </c>
      <c r="N45" s="354"/>
      <c r="O45" s="231" t="s">
        <v>38</v>
      </c>
      <c r="P45" s="231" t="s">
        <v>40</v>
      </c>
      <c r="Q45" s="244">
        <v>1500</v>
      </c>
      <c r="R45" s="254">
        <v>0</v>
      </c>
      <c r="S45" s="292"/>
      <c r="T45" s="224">
        <f t="shared" si="1"/>
        <v>0</v>
      </c>
      <c r="U45" s="19">
        <f t="shared" si="0"/>
        <v>25200</v>
      </c>
    </row>
    <row r="46" spans="1:21" ht="18" customHeight="1">
      <c r="A46" s="29">
        <v>41</v>
      </c>
      <c r="B46" s="256" t="s">
        <v>100</v>
      </c>
      <c r="C46" s="17" t="s">
        <v>6</v>
      </c>
      <c r="D46" s="242">
        <v>720</v>
      </c>
      <c r="E46" s="21">
        <v>0</v>
      </c>
      <c r="F46" s="619">
        <v>0</v>
      </c>
      <c r="G46" s="242"/>
      <c r="H46" s="263"/>
      <c r="I46" s="735"/>
      <c r="J46" s="736"/>
      <c r="K46" s="736"/>
      <c r="L46" s="737"/>
      <c r="M46" s="353" t="s">
        <v>93</v>
      </c>
      <c r="N46" s="354"/>
      <c r="O46" s="231" t="s">
        <v>38</v>
      </c>
      <c r="P46" s="231" t="s">
        <v>40</v>
      </c>
      <c r="Q46" s="244">
        <v>1400</v>
      </c>
      <c r="R46" s="254">
        <v>0</v>
      </c>
      <c r="S46" s="292"/>
      <c r="T46" s="224">
        <f t="shared" si="1"/>
        <v>0</v>
      </c>
      <c r="U46" s="19">
        <f t="shared" si="0"/>
        <v>0</v>
      </c>
    </row>
    <row r="47" spans="1:21" ht="18" customHeight="1">
      <c r="A47" s="511">
        <v>42</v>
      </c>
      <c r="B47" s="506" t="s">
        <v>664</v>
      </c>
      <c r="C47" s="507" t="s">
        <v>6</v>
      </c>
      <c r="D47" s="628">
        <v>100</v>
      </c>
      <c r="E47" s="509">
        <v>100</v>
      </c>
      <c r="F47" s="518">
        <v>150</v>
      </c>
      <c r="G47" s="512"/>
      <c r="H47" s="510"/>
      <c r="I47" s="735"/>
      <c r="J47" s="736"/>
      <c r="K47" s="736"/>
      <c r="L47" s="737"/>
      <c r="M47" s="526" t="s">
        <v>460</v>
      </c>
      <c r="N47" s="532"/>
      <c r="O47" s="231" t="s">
        <v>38</v>
      </c>
      <c r="P47" s="492" t="s">
        <v>40</v>
      </c>
      <c r="Q47" s="527">
        <v>1300</v>
      </c>
      <c r="R47" s="528">
        <v>0</v>
      </c>
      <c r="S47" s="529">
        <v>0</v>
      </c>
      <c r="T47" s="224">
        <f t="shared" si="1"/>
        <v>0</v>
      </c>
      <c r="U47" s="19">
        <f t="shared" si="0"/>
        <v>25000</v>
      </c>
    </row>
    <row r="48" spans="1:21" ht="18" customHeight="1">
      <c r="A48" s="29">
        <v>43</v>
      </c>
      <c r="B48" s="256" t="s">
        <v>136</v>
      </c>
      <c r="C48" s="8" t="s">
        <v>6</v>
      </c>
      <c r="D48" s="242">
        <v>150</v>
      </c>
      <c r="E48" s="28">
        <v>57</v>
      </c>
      <c r="F48" s="619">
        <v>75</v>
      </c>
      <c r="G48" s="242"/>
      <c r="H48" s="263"/>
      <c r="I48" s="735"/>
      <c r="J48" s="736"/>
      <c r="K48" s="736"/>
      <c r="L48" s="737"/>
      <c r="M48" s="353" t="s">
        <v>73</v>
      </c>
      <c r="N48" s="354"/>
      <c r="O48" s="231" t="s">
        <v>38</v>
      </c>
      <c r="P48" s="231" t="s">
        <v>40</v>
      </c>
      <c r="Q48" s="244">
        <v>1210</v>
      </c>
      <c r="R48" s="254">
        <v>0</v>
      </c>
      <c r="S48" s="292"/>
      <c r="T48" s="224">
        <f t="shared" si="1"/>
        <v>0</v>
      </c>
      <c r="U48" s="19">
        <f t="shared" si="0"/>
        <v>19800</v>
      </c>
    </row>
    <row r="49" spans="1:21" ht="18" customHeight="1">
      <c r="A49" s="544">
        <v>44</v>
      </c>
      <c r="B49" s="543" t="s">
        <v>101</v>
      </c>
      <c r="C49" s="552" t="s">
        <v>6</v>
      </c>
      <c r="D49" s="630">
        <v>300</v>
      </c>
      <c r="E49" s="547">
        <v>0</v>
      </c>
      <c r="F49" s="620">
        <v>107</v>
      </c>
      <c r="G49" s="546"/>
      <c r="H49" s="550"/>
      <c r="I49" s="735"/>
      <c r="J49" s="736"/>
      <c r="K49" s="736"/>
      <c r="L49" s="737"/>
      <c r="M49" s="353" t="s">
        <v>451</v>
      </c>
      <c r="N49" s="354"/>
      <c r="O49" s="231" t="s">
        <v>38</v>
      </c>
      <c r="P49" s="231" t="s">
        <v>40</v>
      </c>
      <c r="Q49" s="244">
        <v>1460</v>
      </c>
      <c r="R49" s="254">
        <v>0</v>
      </c>
      <c r="S49" s="292"/>
      <c r="T49" s="224">
        <f t="shared" si="1"/>
        <v>0</v>
      </c>
      <c r="U49" s="19">
        <f t="shared" si="0"/>
        <v>32100</v>
      </c>
    </row>
    <row r="50" spans="1:21" ht="18" customHeight="1">
      <c r="A50" s="29">
        <v>45</v>
      </c>
      <c r="B50" s="256" t="s">
        <v>102</v>
      </c>
      <c r="C50" s="17" t="s">
        <v>6</v>
      </c>
      <c r="D50" s="242">
        <v>635</v>
      </c>
      <c r="E50" s="21">
        <v>0</v>
      </c>
      <c r="F50" s="621">
        <v>0</v>
      </c>
      <c r="G50" s="242"/>
      <c r="H50" s="263"/>
      <c r="I50" s="738"/>
      <c r="J50" s="739"/>
      <c r="K50" s="739"/>
      <c r="L50" s="740"/>
      <c r="M50" s="353" t="s">
        <v>451</v>
      </c>
      <c r="N50" s="354"/>
      <c r="O50" s="231" t="s">
        <v>38</v>
      </c>
      <c r="P50" s="231" t="s">
        <v>40</v>
      </c>
      <c r="Q50" s="244">
        <v>1460</v>
      </c>
      <c r="R50" s="254">
        <v>0</v>
      </c>
      <c r="S50" s="292"/>
      <c r="T50" s="224">
        <f t="shared" si="1"/>
        <v>0</v>
      </c>
      <c r="U50" s="19">
        <f t="shared" si="0"/>
        <v>0</v>
      </c>
    </row>
    <row r="51" spans="1:21" ht="18" customHeight="1">
      <c r="A51" s="511">
        <v>46</v>
      </c>
      <c r="B51" s="506" t="s">
        <v>142</v>
      </c>
      <c r="C51" s="519" t="s">
        <v>6</v>
      </c>
      <c r="D51" s="628">
        <v>200</v>
      </c>
      <c r="E51" s="517">
        <v>0</v>
      </c>
      <c r="F51" s="623">
        <v>0</v>
      </c>
      <c r="G51" s="512"/>
      <c r="H51" s="510"/>
      <c r="I51" s="673"/>
      <c r="J51" s="674"/>
      <c r="K51" s="674"/>
      <c r="L51" s="675"/>
      <c r="M51" s="526" t="s">
        <v>452</v>
      </c>
      <c r="N51" s="355"/>
      <c r="O51" s="231" t="s">
        <v>38</v>
      </c>
      <c r="P51" s="492" t="s">
        <v>461</v>
      </c>
      <c r="Q51" s="527">
        <v>1900</v>
      </c>
      <c r="R51" s="528">
        <v>0</v>
      </c>
      <c r="S51" s="529">
        <v>0</v>
      </c>
      <c r="T51" s="224">
        <f t="shared" si="1"/>
        <v>0</v>
      </c>
      <c r="U51" s="19">
        <f t="shared" si="0"/>
        <v>0</v>
      </c>
    </row>
    <row r="52" spans="1:21" ht="18" customHeight="1">
      <c r="A52" s="29">
        <v>47</v>
      </c>
      <c r="B52" s="256" t="s">
        <v>120</v>
      </c>
      <c r="C52" s="17" t="s">
        <v>6</v>
      </c>
      <c r="D52" s="242">
        <v>260</v>
      </c>
      <c r="E52" s="28">
        <v>20</v>
      </c>
      <c r="F52" s="619">
        <v>50</v>
      </c>
      <c r="G52" s="241"/>
      <c r="H52" s="263"/>
      <c r="I52" s="676"/>
      <c r="J52" s="677"/>
      <c r="K52" s="677"/>
      <c r="L52" s="678"/>
      <c r="M52" s="353" t="s">
        <v>453</v>
      </c>
      <c r="N52" s="354"/>
      <c r="O52" s="231" t="s">
        <v>38</v>
      </c>
      <c r="P52" s="231" t="s">
        <v>461</v>
      </c>
      <c r="Q52" s="244">
        <v>1950</v>
      </c>
      <c r="R52" s="254">
        <v>0</v>
      </c>
      <c r="S52" s="293"/>
      <c r="T52" s="224">
        <f t="shared" si="1"/>
        <v>0</v>
      </c>
      <c r="U52" s="19">
        <f t="shared" si="0"/>
        <v>18200</v>
      </c>
    </row>
    <row r="53" spans="1:21" ht="18" customHeight="1">
      <c r="A53" s="544">
        <v>48</v>
      </c>
      <c r="B53" s="543" t="s">
        <v>121</v>
      </c>
      <c r="C53" s="545" t="s">
        <v>6</v>
      </c>
      <c r="D53" s="630">
        <v>420</v>
      </c>
      <c r="E53" s="547">
        <v>96</v>
      </c>
      <c r="F53" s="620">
        <v>125</v>
      </c>
      <c r="G53" s="554"/>
      <c r="H53" s="550"/>
      <c r="I53" s="676"/>
      <c r="J53" s="677"/>
      <c r="K53" s="677"/>
      <c r="L53" s="678"/>
      <c r="M53" s="353" t="s">
        <v>454</v>
      </c>
      <c r="N53" s="354"/>
      <c r="O53" s="231" t="s">
        <v>38</v>
      </c>
      <c r="P53" s="231" t="s">
        <v>40</v>
      </c>
      <c r="Q53" s="219">
        <v>2270</v>
      </c>
      <c r="R53" s="254">
        <v>0</v>
      </c>
      <c r="S53" s="297"/>
      <c r="T53" s="224">
        <f t="shared" si="1"/>
        <v>0</v>
      </c>
      <c r="U53" s="19">
        <f t="shared" si="0"/>
        <v>92820</v>
      </c>
    </row>
    <row r="54" spans="1:21" ht="18" customHeight="1">
      <c r="A54" s="29">
        <v>49</v>
      </c>
      <c r="B54" s="256" t="s">
        <v>122</v>
      </c>
      <c r="C54" s="8" t="s">
        <v>6</v>
      </c>
      <c r="D54" s="242">
        <v>360</v>
      </c>
      <c r="E54" s="28">
        <v>86</v>
      </c>
      <c r="F54" s="619">
        <v>100</v>
      </c>
      <c r="G54" s="242"/>
      <c r="H54" s="263"/>
      <c r="I54" s="679"/>
      <c r="J54" s="680"/>
      <c r="K54" s="680"/>
      <c r="L54" s="681"/>
      <c r="M54" s="353" t="s">
        <v>455</v>
      </c>
      <c r="N54" s="354"/>
      <c r="O54" s="231" t="s">
        <v>38</v>
      </c>
      <c r="P54" s="231" t="s">
        <v>40</v>
      </c>
      <c r="Q54" s="219">
        <v>2020</v>
      </c>
      <c r="R54" s="254">
        <v>0</v>
      </c>
      <c r="S54" s="297"/>
      <c r="T54" s="224">
        <f t="shared" si="1"/>
        <v>0</v>
      </c>
      <c r="U54" s="19">
        <f t="shared" si="0"/>
        <v>66960</v>
      </c>
    </row>
    <row r="55" spans="1:21" ht="18" customHeight="1">
      <c r="A55" s="511">
        <v>50</v>
      </c>
      <c r="B55" s="506" t="s">
        <v>123</v>
      </c>
      <c r="C55" s="507" t="s">
        <v>6</v>
      </c>
      <c r="D55" s="628">
        <v>200</v>
      </c>
      <c r="E55" s="509">
        <v>79</v>
      </c>
      <c r="F55" s="518">
        <v>182</v>
      </c>
      <c r="G55" s="520"/>
      <c r="H55" s="510"/>
      <c r="I55" s="285"/>
      <c r="J55" s="264"/>
      <c r="K55" s="282"/>
      <c r="L55" s="283"/>
      <c r="M55" s="526" t="s">
        <v>456</v>
      </c>
      <c r="N55" s="355"/>
      <c r="O55" s="231" t="s">
        <v>38</v>
      </c>
      <c r="P55" s="492" t="s">
        <v>40</v>
      </c>
      <c r="Q55" s="533">
        <v>1900</v>
      </c>
      <c r="R55" s="528">
        <v>0</v>
      </c>
      <c r="S55" s="534">
        <v>0</v>
      </c>
      <c r="T55" s="224">
        <f t="shared" si="1"/>
        <v>0</v>
      </c>
      <c r="U55" s="19">
        <f t="shared" si="0"/>
        <v>52200</v>
      </c>
    </row>
    <row r="56" spans="1:21" ht="18" customHeight="1">
      <c r="A56" s="29">
        <v>51</v>
      </c>
      <c r="B56" s="256" t="s">
        <v>47</v>
      </c>
      <c r="C56" s="17" t="s">
        <v>6</v>
      </c>
      <c r="D56" s="241">
        <v>0</v>
      </c>
      <c r="E56" s="28">
        <v>0</v>
      </c>
      <c r="F56" s="619">
        <v>0</v>
      </c>
      <c r="G56" s="242"/>
      <c r="H56" s="263"/>
      <c r="I56" s="394"/>
      <c r="J56" s="395"/>
      <c r="K56" s="351"/>
      <c r="L56" s="283"/>
      <c r="M56" s="353" t="s">
        <v>457</v>
      </c>
      <c r="N56" s="354"/>
      <c r="O56" s="231" t="s">
        <v>38</v>
      </c>
      <c r="P56" s="231" t="s">
        <v>461</v>
      </c>
      <c r="Q56" s="244">
        <v>2140</v>
      </c>
      <c r="R56" s="254">
        <v>0</v>
      </c>
      <c r="S56" s="198"/>
      <c r="T56" s="224">
        <f t="shared" si="1"/>
        <v>0</v>
      </c>
      <c r="U56" s="19">
        <f t="shared" si="0"/>
        <v>0</v>
      </c>
    </row>
    <row r="57" spans="1:21" ht="18" customHeight="1">
      <c r="A57" s="544">
        <v>52</v>
      </c>
      <c r="B57" s="555" t="s">
        <v>124</v>
      </c>
      <c r="C57" s="556" t="s">
        <v>6</v>
      </c>
      <c r="D57" s="631">
        <v>0</v>
      </c>
      <c r="E57" s="553">
        <v>0</v>
      </c>
      <c r="F57" s="622">
        <v>0</v>
      </c>
      <c r="G57" s="546"/>
      <c r="H57" s="550"/>
      <c r="I57" s="285"/>
      <c r="J57" s="281"/>
      <c r="K57" s="282"/>
      <c r="L57" s="283"/>
      <c r="M57" s="668" t="s">
        <v>14</v>
      </c>
      <c r="N57" s="669"/>
      <c r="O57" s="669"/>
      <c r="P57" s="669"/>
      <c r="Q57" s="670"/>
      <c r="R57" s="213"/>
      <c r="S57" s="196"/>
      <c r="T57" s="224">
        <f>SUM(T14:T56)</f>
        <v>14000</v>
      </c>
      <c r="U57" s="19">
        <f t="shared" si="0"/>
        <v>0</v>
      </c>
    </row>
    <row r="58" spans="1:21" ht="18" customHeight="1">
      <c r="A58" s="29">
        <v>53</v>
      </c>
      <c r="B58" s="260" t="s">
        <v>51</v>
      </c>
      <c r="C58" s="190" t="s">
        <v>6</v>
      </c>
      <c r="D58" s="241">
        <v>0</v>
      </c>
      <c r="E58" s="21">
        <v>0</v>
      </c>
      <c r="F58" s="621">
        <v>0</v>
      </c>
      <c r="G58" s="242"/>
      <c r="H58" s="263"/>
      <c r="I58" s="396" t="s">
        <v>640</v>
      </c>
      <c r="J58" s="397" t="s">
        <v>641</v>
      </c>
      <c r="K58" s="351" t="s">
        <v>105</v>
      </c>
      <c r="L58" s="283">
        <v>80</v>
      </c>
      <c r="M58" s="692" t="s">
        <v>655</v>
      </c>
      <c r="N58" s="693"/>
      <c r="O58" s="18" t="s">
        <v>13</v>
      </c>
      <c r="P58" s="197" t="s">
        <v>54</v>
      </c>
      <c r="Q58" s="279"/>
      <c r="R58" s="231"/>
      <c r="S58" s="298"/>
      <c r="T58" s="224"/>
      <c r="U58" s="19">
        <f t="shared" si="0"/>
        <v>0</v>
      </c>
    </row>
    <row r="59" spans="1:21" ht="18" customHeight="1">
      <c r="A59" s="511">
        <v>54</v>
      </c>
      <c r="B59" s="521" t="s">
        <v>435</v>
      </c>
      <c r="C59" s="519" t="s">
        <v>6</v>
      </c>
      <c r="D59" s="629">
        <v>0</v>
      </c>
      <c r="E59" s="517">
        <v>0</v>
      </c>
      <c r="F59" s="623">
        <v>0</v>
      </c>
      <c r="G59" s="520"/>
      <c r="H59" s="510"/>
      <c r="I59" s="286"/>
      <c r="J59" s="281"/>
      <c r="K59" s="282"/>
      <c r="L59" s="283"/>
      <c r="M59" s="682" t="s">
        <v>656</v>
      </c>
      <c r="N59" s="683"/>
      <c r="O59" s="18" t="s">
        <v>13</v>
      </c>
      <c r="P59" s="197" t="s">
        <v>55</v>
      </c>
      <c r="Q59" s="279"/>
      <c r="R59" s="231"/>
      <c r="S59" s="196"/>
      <c r="T59" s="224"/>
      <c r="U59" s="19">
        <f t="shared" si="0"/>
        <v>0</v>
      </c>
    </row>
    <row r="60" spans="1:21" ht="18" customHeight="1">
      <c r="A60" s="29">
        <v>55</v>
      </c>
      <c r="B60" s="505" t="s">
        <v>436</v>
      </c>
      <c r="C60" s="191" t="s">
        <v>6</v>
      </c>
      <c r="D60" s="626">
        <v>0</v>
      </c>
      <c r="E60" s="21">
        <v>0</v>
      </c>
      <c r="F60" s="621">
        <v>0</v>
      </c>
      <c r="G60" s="242"/>
      <c r="H60" s="263"/>
      <c r="I60" s="284"/>
      <c r="J60" s="281"/>
      <c r="K60" s="282"/>
      <c r="L60" s="283"/>
      <c r="M60" s="682" t="s">
        <v>657</v>
      </c>
      <c r="N60" s="683"/>
      <c r="O60" s="18" t="s">
        <v>13</v>
      </c>
      <c r="P60" s="404" t="s">
        <v>56</v>
      </c>
      <c r="Q60" s="219">
        <v>360</v>
      </c>
      <c r="R60" s="304"/>
      <c r="S60" s="196"/>
      <c r="T60" s="224"/>
      <c r="U60" s="19">
        <f t="shared" si="0"/>
        <v>0</v>
      </c>
    </row>
    <row r="61" spans="1:21" ht="18" customHeight="1">
      <c r="A61" s="544">
        <v>56</v>
      </c>
      <c r="B61" s="557" t="s">
        <v>478</v>
      </c>
      <c r="C61" s="558" t="s">
        <v>6</v>
      </c>
      <c r="D61" s="632">
        <v>0</v>
      </c>
      <c r="E61" s="553">
        <v>0</v>
      </c>
      <c r="F61" s="622">
        <v>0</v>
      </c>
      <c r="G61" s="546"/>
      <c r="H61" s="550"/>
      <c r="I61" s="730" t="s">
        <v>565</v>
      </c>
      <c r="J61" s="731"/>
      <c r="K61" s="351" t="s">
        <v>6</v>
      </c>
      <c r="L61" s="20">
        <v>10</v>
      </c>
      <c r="M61" s="682" t="s">
        <v>437</v>
      </c>
      <c r="N61" s="683"/>
      <c r="O61" s="18" t="s">
        <v>13</v>
      </c>
      <c r="P61" s="404" t="s">
        <v>57</v>
      </c>
      <c r="Q61" s="219">
        <v>450</v>
      </c>
      <c r="R61" s="254"/>
      <c r="S61" s="196"/>
      <c r="T61" s="224"/>
      <c r="U61" s="19">
        <f t="shared" si="0"/>
        <v>0</v>
      </c>
    </row>
    <row r="62" spans="1:21" ht="18" customHeight="1">
      <c r="A62" s="29">
        <v>57</v>
      </c>
      <c r="B62" s="259"/>
      <c r="C62" s="191"/>
      <c r="D62" s="243"/>
      <c r="E62" s="21"/>
      <c r="F62" s="619">
        <v>0</v>
      </c>
      <c r="G62" s="241"/>
      <c r="H62" s="263"/>
      <c r="I62" s="235"/>
      <c r="J62" s="231"/>
      <c r="K62" s="282"/>
      <c r="L62" s="239"/>
      <c r="M62" s="682" t="s">
        <v>438</v>
      </c>
      <c r="N62" s="683"/>
      <c r="O62" s="18" t="s">
        <v>13</v>
      </c>
      <c r="P62" s="404" t="s">
        <v>58</v>
      </c>
      <c r="Q62" s="244">
        <v>600</v>
      </c>
      <c r="R62" s="302"/>
      <c r="S62" s="196"/>
      <c r="T62" s="224"/>
      <c r="U62" s="19">
        <f t="shared" si="0"/>
        <v>0</v>
      </c>
    </row>
    <row r="63" spans="1:21" ht="18" customHeight="1">
      <c r="A63" s="29">
        <v>58</v>
      </c>
      <c r="B63" s="261" t="s">
        <v>125</v>
      </c>
      <c r="C63" s="8" t="s">
        <v>6</v>
      </c>
      <c r="D63" s="242">
        <v>800</v>
      </c>
      <c r="E63" s="21">
        <v>0</v>
      </c>
      <c r="F63" s="619">
        <v>0</v>
      </c>
      <c r="G63" s="243"/>
      <c r="H63" s="263"/>
      <c r="I63" s="262"/>
      <c r="J63" s="262"/>
      <c r="K63" s="238"/>
      <c r="L63" s="352"/>
      <c r="M63" s="682" t="s">
        <v>439</v>
      </c>
      <c r="N63" s="683"/>
      <c r="O63" s="18" t="s">
        <v>13</v>
      </c>
      <c r="P63" s="404" t="s">
        <v>59</v>
      </c>
      <c r="Q63" s="244">
        <v>900</v>
      </c>
      <c r="R63" s="213"/>
      <c r="S63" s="196"/>
      <c r="T63" s="224"/>
      <c r="U63" s="19">
        <f t="shared" si="0"/>
        <v>0</v>
      </c>
    </row>
    <row r="64" spans="1:21" ht="21">
      <c r="A64" s="29">
        <v>59</v>
      </c>
      <c r="B64" s="261" t="s">
        <v>87</v>
      </c>
      <c r="C64" s="8" t="s">
        <v>6</v>
      </c>
      <c r="D64" s="242">
        <v>650</v>
      </c>
      <c r="E64" s="28">
        <v>0</v>
      </c>
      <c r="F64" s="621">
        <v>0</v>
      </c>
      <c r="G64" s="243"/>
      <c r="H64" s="263"/>
      <c r="I64" s="235"/>
      <c r="J64" s="231"/>
      <c r="K64" s="239"/>
      <c r="L64" s="239"/>
      <c r="M64" s="658" t="s">
        <v>112</v>
      </c>
      <c r="N64" s="659"/>
      <c r="O64" s="214" t="s">
        <v>13</v>
      </c>
      <c r="P64" s="215" t="s">
        <v>7</v>
      </c>
      <c r="Q64" s="245">
        <v>30</v>
      </c>
      <c r="R64" s="305"/>
      <c r="S64" s="266"/>
      <c r="T64" s="224"/>
      <c r="U64" s="19">
        <f t="shared" si="0"/>
        <v>0</v>
      </c>
    </row>
    <row r="65" spans="1:21" ht="18">
      <c r="A65" s="29">
        <v>60</v>
      </c>
      <c r="B65" s="260" t="s">
        <v>471</v>
      </c>
      <c r="C65" s="17" t="s">
        <v>6</v>
      </c>
      <c r="D65" s="241">
        <v>0</v>
      </c>
      <c r="E65" s="225">
        <v>0</v>
      </c>
      <c r="F65" s="619"/>
      <c r="G65" s="242"/>
      <c r="H65" s="263"/>
      <c r="M65" s="671"/>
      <c r="N65" s="672"/>
      <c r="O65" s="231"/>
      <c r="P65" s="231"/>
      <c r="Q65" s="220"/>
      <c r="R65" s="237"/>
      <c r="S65" s="231"/>
      <c r="U65" s="19">
        <f t="shared" si="0"/>
        <v>0</v>
      </c>
    </row>
    <row r="66" spans="1:21" ht="18">
      <c r="A66" s="29">
        <v>61</v>
      </c>
      <c r="B66" s="225" t="s">
        <v>81</v>
      </c>
      <c r="C66" s="17" t="s">
        <v>6</v>
      </c>
      <c r="D66" s="241">
        <v>1000</v>
      </c>
      <c r="E66" s="21">
        <v>0</v>
      </c>
      <c r="F66" s="619"/>
      <c r="G66" s="242"/>
      <c r="H66" s="263"/>
      <c r="M66" s="671"/>
      <c r="N66" s="672"/>
      <c r="O66" s="231"/>
      <c r="P66" s="231"/>
      <c r="Q66" s="220"/>
      <c r="R66" s="237"/>
      <c r="U66" s="19">
        <f>SUM(U6:U65)</f>
        <v>1768970</v>
      </c>
    </row>
    <row r="67" spans="1:18" ht="18">
      <c r="A67" s="29">
        <v>62</v>
      </c>
      <c r="B67" s="225" t="s">
        <v>82</v>
      </c>
      <c r="C67" s="17" t="s">
        <v>6</v>
      </c>
      <c r="D67" s="241">
        <v>0</v>
      </c>
      <c r="E67" s="21">
        <v>0</v>
      </c>
      <c r="F67" s="619"/>
      <c r="G67" s="241"/>
      <c r="M67" s="671"/>
      <c r="N67" s="672"/>
      <c r="O67" s="231"/>
      <c r="P67" s="254"/>
      <c r="Q67" s="220"/>
      <c r="R67" s="237"/>
    </row>
    <row r="68" spans="1:18" ht="18">
      <c r="A68" s="29">
        <v>63</v>
      </c>
      <c r="B68" s="226" t="s">
        <v>48</v>
      </c>
      <c r="C68" s="17" t="s">
        <v>6</v>
      </c>
      <c r="D68" s="241">
        <v>0</v>
      </c>
      <c r="G68" s="115"/>
      <c r="M68" s="664"/>
      <c r="N68" s="665"/>
      <c r="O68" s="231"/>
      <c r="P68" s="254"/>
      <c r="Q68" s="244"/>
      <c r="R68" s="240"/>
    </row>
    <row r="69" spans="1:18" ht="27.75">
      <c r="A69" s="29">
        <v>64</v>
      </c>
      <c r="B69" s="232" t="s">
        <v>49</v>
      </c>
      <c r="C69" s="17" t="s">
        <v>6</v>
      </c>
      <c r="D69" s="241">
        <v>0</v>
      </c>
      <c r="G69" s="241"/>
      <c r="M69" s="671"/>
      <c r="N69" s="672"/>
      <c r="O69" s="231"/>
      <c r="P69" s="231"/>
      <c r="Q69" s="220"/>
      <c r="R69" s="276"/>
    </row>
    <row r="70" spans="1:18" ht="27.75">
      <c r="A70" s="29">
        <v>65</v>
      </c>
      <c r="B70" s="232" t="s">
        <v>52</v>
      </c>
      <c r="C70" s="17" t="s">
        <v>6</v>
      </c>
      <c r="D70" s="241">
        <v>0</v>
      </c>
      <c r="G70" s="115"/>
      <c r="M70" s="275" t="s">
        <v>14</v>
      </c>
      <c r="N70" s="276"/>
      <c r="O70" s="276"/>
      <c r="P70" s="276"/>
      <c r="Q70" s="276"/>
      <c r="R70" s="278"/>
    </row>
    <row r="71" spans="1:18" ht="27.75">
      <c r="A71" s="29">
        <v>66</v>
      </c>
      <c r="B71" s="226" t="s">
        <v>83</v>
      </c>
      <c r="C71" s="17" t="s">
        <v>6</v>
      </c>
      <c r="D71" s="241">
        <v>0</v>
      </c>
      <c r="G71" s="115"/>
      <c r="M71" s="277"/>
      <c r="N71" s="278"/>
      <c r="O71" s="278"/>
      <c r="P71" s="278"/>
      <c r="Q71" s="278"/>
      <c r="R71" s="279"/>
    </row>
    <row r="72" spans="1:18" ht="17.25">
      <c r="A72" s="29">
        <v>67</v>
      </c>
      <c r="B72" s="232" t="s">
        <v>86</v>
      </c>
      <c r="C72" s="17" t="s">
        <v>6</v>
      </c>
      <c r="D72" s="241">
        <v>0</v>
      </c>
      <c r="G72" s="241"/>
      <c r="M72" s="682" t="s">
        <v>440</v>
      </c>
      <c r="N72" s="683"/>
      <c r="O72" s="18" t="s">
        <v>13</v>
      </c>
      <c r="P72" s="197" t="s">
        <v>54</v>
      </c>
      <c r="Q72" s="279"/>
      <c r="R72" s="279"/>
    </row>
    <row r="73" spans="1:18" ht="17.25">
      <c r="A73" s="29">
        <v>68</v>
      </c>
      <c r="B73" s="232" t="s">
        <v>49</v>
      </c>
      <c r="C73" s="17" t="s">
        <v>6</v>
      </c>
      <c r="D73" s="241">
        <v>0</v>
      </c>
      <c r="G73" s="115"/>
      <c r="M73" s="682" t="s">
        <v>441</v>
      </c>
      <c r="N73" s="683"/>
      <c r="O73" s="18" t="s">
        <v>13</v>
      </c>
      <c r="P73" s="197" t="s">
        <v>55</v>
      </c>
      <c r="Q73" s="279"/>
      <c r="R73" s="233"/>
    </row>
    <row r="74" spans="1:18" ht="17.25">
      <c r="A74" s="13">
        <v>69</v>
      </c>
      <c r="B74" s="232" t="s">
        <v>52</v>
      </c>
      <c r="C74" s="17" t="s">
        <v>6</v>
      </c>
      <c r="D74" s="241">
        <v>0</v>
      </c>
      <c r="G74" s="115"/>
      <c r="M74" s="682" t="s">
        <v>442</v>
      </c>
      <c r="N74" s="683"/>
      <c r="O74" s="18" t="s">
        <v>13</v>
      </c>
      <c r="P74" s="209" t="s">
        <v>56</v>
      </c>
      <c r="Q74" s="219">
        <v>360</v>
      </c>
      <c r="R74" s="248"/>
    </row>
    <row r="75" spans="1:18" ht="17.25">
      <c r="A75" s="13">
        <v>70</v>
      </c>
      <c r="B75" s="226" t="s">
        <v>83</v>
      </c>
      <c r="C75" s="17" t="s">
        <v>6</v>
      </c>
      <c r="D75" s="241">
        <v>1800</v>
      </c>
      <c r="G75" s="115"/>
      <c r="M75" s="660" t="s">
        <v>437</v>
      </c>
      <c r="N75" s="661"/>
      <c r="O75" s="18" t="s">
        <v>13</v>
      </c>
      <c r="P75" s="209" t="s">
        <v>57</v>
      </c>
      <c r="Q75" s="219">
        <v>450</v>
      </c>
      <c r="R75" s="195"/>
    </row>
    <row r="76" spans="1:18" ht="17.25">
      <c r="A76" s="13">
        <v>71</v>
      </c>
      <c r="B76" s="232" t="s">
        <v>86</v>
      </c>
      <c r="C76" s="17" t="s">
        <v>6</v>
      </c>
      <c r="D76" s="241">
        <v>1400</v>
      </c>
      <c r="G76" s="241"/>
      <c r="M76" s="660" t="s">
        <v>438</v>
      </c>
      <c r="N76" s="661"/>
      <c r="O76" s="18" t="s">
        <v>13</v>
      </c>
      <c r="P76" s="209" t="s">
        <v>58</v>
      </c>
      <c r="Q76" s="244">
        <v>600</v>
      </c>
      <c r="R76" s="195"/>
    </row>
    <row r="77" spans="7:18" ht="17.25">
      <c r="G77" s="115"/>
      <c r="M77" s="660" t="s">
        <v>439</v>
      </c>
      <c r="N77" s="661"/>
      <c r="O77" s="18" t="s">
        <v>13</v>
      </c>
      <c r="P77" s="209" t="s">
        <v>59</v>
      </c>
      <c r="Q77" s="244">
        <v>900</v>
      </c>
      <c r="R77" s="195"/>
    </row>
    <row r="78" spans="7:18" ht="17.25">
      <c r="G78" s="115"/>
      <c r="M78" s="662"/>
      <c r="N78" s="663"/>
      <c r="O78" s="18"/>
      <c r="P78" s="209"/>
      <c r="Q78" s="244"/>
      <c r="R78" s="195"/>
    </row>
    <row r="79" spans="13:18" ht="21">
      <c r="M79" s="658" t="s">
        <v>112</v>
      </c>
      <c r="N79" s="659"/>
      <c r="O79" s="214" t="s">
        <v>13</v>
      </c>
      <c r="P79" s="215" t="s">
        <v>7</v>
      </c>
      <c r="Q79" s="245">
        <v>30</v>
      </c>
      <c r="R79" s="195"/>
    </row>
    <row r="80" spans="13:18" ht="18">
      <c r="M80" s="236"/>
      <c r="N80" s="236"/>
      <c r="O80" s="18"/>
      <c r="P80" s="18"/>
      <c r="Q80" s="244"/>
      <c r="R80" s="265"/>
    </row>
    <row r="81" spans="13:18" ht="18">
      <c r="M81" s="265"/>
      <c r="N81" s="265"/>
      <c r="O81" s="265"/>
      <c r="P81" s="265"/>
      <c r="Q81" s="265"/>
      <c r="R81" s="195"/>
    </row>
    <row r="82" spans="13:17" ht="17.25">
      <c r="M82" s="236"/>
      <c r="N82" s="236"/>
      <c r="O82" s="18"/>
      <c r="P82" s="18"/>
      <c r="Q82" s="244"/>
    </row>
  </sheetData>
  <sheetProtection/>
  <mergeCells count="49">
    <mergeCell ref="C1:D3"/>
    <mergeCell ref="M60:N60"/>
    <mergeCell ref="M59:N59"/>
    <mergeCell ref="I29:J29"/>
    <mergeCell ref="M73:N73"/>
    <mergeCell ref="M66:N66"/>
    <mergeCell ref="I31:L40"/>
    <mergeCell ref="I61:J61"/>
    <mergeCell ref="I41:L50"/>
    <mergeCell ref="M12:N13"/>
    <mergeCell ref="M74:N74"/>
    <mergeCell ref="M76:N76"/>
    <mergeCell ref="M65:N65"/>
    <mergeCell ref="M61:N61"/>
    <mergeCell ref="O12:O13"/>
    <mergeCell ref="M63:N63"/>
    <mergeCell ref="M64:N64"/>
    <mergeCell ref="M72:N72"/>
    <mergeCell ref="M67:N67"/>
    <mergeCell ref="I14:L15"/>
    <mergeCell ref="Q12:Q13"/>
    <mergeCell ref="P12:P13"/>
    <mergeCell ref="I20:L21"/>
    <mergeCell ref="M58:N58"/>
    <mergeCell ref="S4:S5"/>
    <mergeCell ref="M9:Q9"/>
    <mergeCell ref="I4:L5"/>
    <mergeCell ref="P4:P5"/>
    <mergeCell ref="I6:L8"/>
    <mergeCell ref="M79:N79"/>
    <mergeCell ref="M77:N77"/>
    <mergeCell ref="M78:N78"/>
    <mergeCell ref="M75:N75"/>
    <mergeCell ref="M68:N68"/>
    <mergeCell ref="H4:H5"/>
    <mergeCell ref="M57:Q57"/>
    <mergeCell ref="M69:N69"/>
    <mergeCell ref="I51:L54"/>
    <mergeCell ref="M62:N62"/>
    <mergeCell ref="D4:D5"/>
    <mergeCell ref="E1:Q1"/>
    <mergeCell ref="M4:N4"/>
    <mergeCell ref="I9:L10"/>
    <mergeCell ref="F4:F5"/>
    <mergeCell ref="M5:N5"/>
    <mergeCell ref="K2:Q2"/>
    <mergeCell ref="K3:Q3"/>
    <mergeCell ref="E2:J2"/>
    <mergeCell ref="E3:J3"/>
  </mergeCells>
  <printOptions horizontalCentered="1"/>
  <pageMargins left="0" right="0" top="0" bottom="0" header="0" footer="0"/>
  <pageSetup fitToHeight="0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view="pageBreakPreview" zoomScale="70" zoomScaleNormal="8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O3" sqref="O3"/>
    </sheetView>
  </sheetViews>
  <sheetFormatPr defaultColWidth="9.125" defaultRowHeight="12.75"/>
  <cols>
    <col min="1" max="1" width="7.875" style="19" customWidth="1"/>
    <col min="2" max="2" width="61.625" style="616" customWidth="1"/>
    <col min="3" max="3" width="9.125" style="489" customWidth="1"/>
    <col min="4" max="4" width="8.50390625" style="489" customWidth="1"/>
    <col min="5" max="5" width="14.25390625" style="19" customWidth="1"/>
    <col min="6" max="6" width="14.125" style="323" customWidth="1"/>
    <col min="7" max="7" width="13.875" style="19" customWidth="1"/>
    <col min="8" max="8" width="20.375" style="19" customWidth="1"/>
    <col min="9" max="9" width="9.125" style="19" customWidth="1"/>
    <col min="10" max="10" width="6.50390625" style="398" customWidth="1"/>
    <col min="11" max="11" width="11.375" style="19" customWidth="1"/>
    <col min="12" max="12" width="9.125" style="19" customWidth="1"/>
    <col min="13" max="13" width="12.375" style="19" bestFit="1" customWidth="1"/>
    <col min="14" max="14" width="9.125" style="19" customWidth="1"/>
    <col min="15" max="15" width="11.50390625" style="19" bestFit="1" customWidth="1"/>
    <col min="16" max="16384" width="9.125" style="19" customWidth="1"/>
  </cols>
  <sheetData>
    <row r="1" spans="1:11" s="23" customFormat="1" ht="18.75" customHeight="1">
      <c r="A1" s="778" t="s">
        <v>1</v>
      </c>
      <c r="B1" s="580" t="s">
        <v>143</v>
      </c>
      <c r="C1" s="450" t="s">
        <v>2</v>
      </c>
      <c r="D1" s="428" t="s">
        <v>739</v>
      </c>
      <c r="E1" s="490" t="s">
        <v>609</v>
      </c>
      <c r="F1" s="573" t="s">
        <v>511</v>
      </c>
      <c r="G1" s="573" t="s">
        <v>511</v>
      </c>
      <c r="H1" s="401" t="s">
        <v>475</v>
      </c>
      <c r="I1" s="780"/>
      <c r="J1" s="781"/>
      <c r="K1" s="782"/>
    </row>
    <row r="2" spans="1:15" s="23" customFormat="1" ht="20.25" customHeight="1" thickBot="1">
      <c r="A2" s="779"/>
      <c r="B2" s="581" t="s">
        <v>43</v>
      </c>
      <c r="C2" s="431" t="s">
        <v>5</v>
      </c>
      <c r="D2" s="431" t="s">
        <v>152</v>
      </c>
      <c r="E2" s="572" t="s">
        <v>740</v>
      </c>
      <c r="F2" s="31" t="s">
        <v>738</v>
      </c>
      <c r="G2" s="31" t="s">
        <v>508</v>
      </c>
      <c r="H2" s="402" t="s">
        <v>476</v>
      </c>
      <c r="I2" s="783"/>
      <c r="J2" s="784"/>
      <c r="K2" s="785"/>
      <c r="M2" s="23">
        <f>M94</f>
        <v>1835490</v>
      </c>
      <c r="O2" s="23">
        <f>M2+'АРМАТУРНАЯ СЕТКА'!U5</f>
        <v>3618460</v>
      </c>
    </row>
    <row r="3" spans="1:13" s="23" customFormat="1" ht="20.25" customHeight="1">
      <c r="A3" s="522">
        <v>1</v>
      </c>
      <c r="B3" s="582" t="s">
        <v>474</v>
      </c>
      <c r="C3" s="483" t="s">
        <v>105</v>
      </c>
      <c r="D3" s="484">
        <v>1</v>
      </c>
      <c r="E3" s="523">
        <v>0.006</v>
      </c>
      <c r="F3" s="498">
        <v>50</v>
      </c>
      <c r="G3" s="524">
        <v>0</v>
      </c>
      <c r="H3" s="499">
        <v>60</v>
      </c>
      <c r="I3" s="496"/>
      <c r="J3" s="497"/>
      <c r="K3" s="500"/>
      <c r="M3" s="23">
        <f aca="true" t="shared" si="0" ref="M3:M34">(F3+G3)*H3</f>
        <v>3000</v>
      </c>
    </row>
    <row r="4" spans="1:13" s="23" customFormat="1" ht="20.25" customHeight="1">
      <c r="A4" s="11">
        <v>2</v>
      </c>
      <c r="B4" s="583" t="s">
        <v>129</v>
      </c>
      <c r="C4" s="435" t="s">
        <v>105</v>
      </c>
      <c r="D4" s="448">
        <v>1</v>
      </c>
      <c r="E4" s="485">
        <v>0.008</v>
      </c>
      <c r="F4" s="10"/>
      <c r="G4" s="10">
        <v>60</v>
      </c>
      <c r="H4" s="504">
        <v>60</v>
      </c>
      <c r="I4" s="493"/>
      <c r="J4" s="501"/>
      <c r="K4" s="502"/>
      <c r="M4" s="23">
        <f t="shared" si="0"/>
        <v>3600</v>
      </c>
    </row>
    <row r="5" spans="1:13" s="23" customFormat="1" ht="20.25" customHeight="1">
      <c r="A5" s="559">
        <v>3</v>
      </c>
      <c r="B5" s="584" t="s">
        <v>130</v>
      </c>
      <c r="C5" s="561" t="s">
        <v>105</v>
      </c>
      <c r="D5" s="562">
        <v>1</v>
      </c>
      <c r="E5" s="563">
        <v>0.01</v>
      </c>
      <c r="F5" s="560">
        <v>60</v>
      </c>
      <c r="G5" s="560">
        <v>1400</v>
      </c>
      <c r="H5" s="564">
        <v>60</v>
      </c>
      <c r="I5" s="493"/>
      <c r="J5" s="501"/>
      <c r="K5" s="502"/>
      <c r="M5" s="23">
        <f t="shared" si="0"/>
        <v>87600</v>
      </c>
    </row>
    <row r="6" spans="1:13" s="23" customFormat="1" ht="20.25" customHeight="1">
      <c r="A6" s="11">
        <v>4</v>
      </c>
      <c r="B6" s="583" t="s">
        <v>108</v>
      </c>
      <c r="C6" s="435" t="s">
        <v>105</v>
      </c>
      <c r="D6" s="448">
        <v>1</v>
      </c>
      <c r="E6" s="485">
        <v>0.018</v>
      </c>
      <c r="F6" s="10"/>
      <c r="G6" s="10">
        <v>60</v>
      </c>
      <c r="H6" s="504">
        <v>60</v>
      </c>
      <c r="I6" s="493"/>
      <c r="J6" s="501"/>
      <c r="K6" s="502"/>
      <c r="M6" s="23">
        <f t="shared" si="0"/>
        <v>3600</v>
      </c>
    </row>
    <row r="7" spans="1:13" s="23" customFormat="1" ht="20.25" customHeight="1">
      <c r="A7" s="522">
        <v>5</v>
      </c>
      <c r="B7" s="582" t="s">
        <v>110</v>
      </c>
      <c r="C7" s="483" t="s">
        <v>105</v>
      </c>
      <c r="D7" s="484">
        <v>1</v>
      </c>
      <c r="E7" s="523">
        <v>0.028</v>
      </c>
      <c r="F7" s="498"/>
      <c r="G7" s="498">
        <v>200</v>
      </c>
      <c r="H7" s="499">
        <v>60</v>
      </c>
      <c r="I7" s="493"/>
      <c r="J7" s="501"/>
      <c r="K7" s="502"/>
      <c r="M7" s="23">
        <f t="shared" si="0"/>
        <v>12000</v>
      </c>
    </row>
    <row r="8" spans="1:13" s="23" customFormat="1" ht="20.25" customHeight="1">
      <c r="A8" s="11">
        <v>6</v>
      </c>
      <c r="B8" s="585" t="s">
        <v>744</v>
      </c>
      <c r="C8" s="435" t="s">
        <v>105</v>
      </c>
      <c r="D8" s="448">
        <v>1</v>
      </c>
      <c r="E8" s="485">
        <v>0.065</v>
      </c>
      <c r="F8" s="10">
        <v>60</v>
      </c>
      <c r="G8" s="10">
        <v>500</v>
      </c>
      <c r="H8" s="504">
        <v>60</v>
      </c>
      <c r="I8" s="493"/>
      <c r="J8" s="501"/>
      <c r="K8" s="502"/>
      <c r="M8" s="23">
        <f t="shared" si="0"/>
        <v>33600</v>
      </c>
    </row>
    <row r="9" spans="1:13" s="23" customFormat="1" ht="20.25" customHeight="1">
      <c r="A9" s="559">
        <v>7</v>
      </c>
      <c r="B9" s="586" t="s">
        <v>743</v>
      </c>
      <c r="C9" s="561" t="s">
        <v>105</v>
      </c>
      <c r="D9" s="562">
        <v>1</v>
      </c>
      <c r="E9" s="563">
        <v>0.11</v>
      </c>
      <c r="F9" s="560">
        <v>60</v>
      </c>
      <c r="G9" s="560">
        <v>1090</v>
      </c>
      <c r="H9" s="564">
        <v>60</v>
      </c>
      <c r="I9" s="493"/>
      <c r="J9" s="501"/>
      <c r="K9" s="502"/>
      <c r="M9" s="23">
        <f t="shared" si="0"/>
        <v>69000</v>
      </c>
    </row>
    <row r="10" spans="1:13" s="23" customFormat="1" ht="20.25" customHeight="1">
      <c r="A10" s="11">
        <v>8</v>
      </c>
      <c r="B10" s="585" t="s">
        <v>742</v>
      </c>
      <c r="C10" s="435" t="s">
        <v>105</v>
      </c>
      <c r="D10" s="448">
        <v>1</v>
      </c>
      <c r="E10" s="485">
        <v>0.165</v>
      </c>
      <c r="F10" s="10">
        <v>60</v>
      </c>
      <c r="G10" s="10">
        <v>770</v>
      </c>
      <c r="H10" s="504">
        <v>60</v>
      </c>
      <c r="I10" s="493"/>
      <c r="J10" s="501"/>
      <c r="K10" s="502"/>
      <c r="M10" s="23">
        <f t="shared" si="0"/>
        <v>49800</v>
      </c>
    </row>
    <row r="11" spans="1:13" s="23" customFormat="1" ht="20.25" customHeight="1">
      <c r="A11" s="522">
        <v>9</v>
      </c>
      <c r="B11" s="587" t="s">
        <v>741</v>
      </c>
      <c r="C11" s="483" t="s">
        <v>105</v>
      </c>
      <c r="D11" s="484">
        <v>1</v>
      </c>
      <c r="E11" s="523">
        <v>0.23</v>
      </c>
      <c r="F11" s="498">
        <v>60</v>
      </c>
      <c r="G11" s="498">
        <v>1500</v>
      </c>
      <c r="H11" s="499">
        <v>60</v>
      </c>
      <c r="I11" s="493"/>
      <c r="J11" s="501"/>
      <c r="K11" s="502"/>
      <c r="M11" s="23">
        <f t="shared" si="0"/>
        <v>93600</v>
      </c>
    </row>
    <row r="12" spans="1:13" s="23" customFormat="1" ht="20.25" customHeight="1">
      <c r="A12" s="11">
        <v>10</v>
      </c>
      <c r="B12" s="588" t="s">
        <v>647</v>
      </c>
      <c r="C12" s="435" t="s">
        <v>15</v>
      </c>
      <c r="D12" s="448">
        <v>1</v>
      </c>
      <c r="E12" s="485">
        <v>0.11</v>
      </c>
      <c r="F12" s="10"/>
      <c r="G12" s="10">
        <v>0</v>
      </c>
      <c r="H12" s="504">
        <v>6</v>
      </c>
      <c r="I12" s="493"/>
      <c r="J12" s="501"/>
      <c r="K12" s="502"/>
      <c r="M12" s="23">
        <f t="shared" si="0"/>
        <v>0</v>
      </c>
    </row>
    <row r="13" spans="1:13" s="23" customFormat="1" ht="20.25" customHeight="1">
      <c r="A13" s="559">
        <v>11</v>
      </c>
      <c r="B13" s="589" t="s">
        <v>114</v>
      </c>
      <c r="C13" s="566" t="s">
        <v>15</v>
      </c>
      <c r="D13" s="562">
        <v>1</v>
      </c>
      <c r="E13" s="563">
        <v>0.165</v>
      </c>
      <c r="F13" s="567"/>
      <c r="G13" s="567">
        <v>0</v>
      </c>
      <c r="H13" s="564">
        <v>10</v>
      </c>
      <c r="I13" s="493"/>
      <c r="J13" s="501"/>
      <c r="K13" s="502"/>
      <c r="M13" s="23">
        <f t="shared" si="0"/>
        <v>0</v>
      </c>
    </row>
    <row r="14" spans="1:13" s="23" customFormat="1" ht="20.25" customHeight="1">
      <c r="A14" s="11">
        <v>12</v>
      </c>
      <c r="B14" s="590" t="s">
        <v>649</v>
      </c>
      <c r="C14" s="435" t="s">
        <v>15</v>
      </c>
      <c r="D14" s="448">
        <v>1</v>
      </c>
      <c r="E14" s="485"/>
      <c r="F14" s="27">
        <v>100</v>
      </c>
      <c r="G14" s="41">
        <v>0</v>
      </c>
      <c r="H14" s="504">
        <v>0</v>
      </c>
      <c r="I14" s="493"/>
      <c r="J14" s="501"/>
      <c r="K14" s="502"/>
      <c r="M14" s="23">
        <f t="shared" si="0"/>
        <v>0</v>
      </c>
    </row>
    <row r="15" spans="1:13" s="23" customFormat="1" ht="20.25" customHeight="1">
      <c r="A15" s="522">
        <v>13</v>
      </c>
      <c r="B15" s="591" t="s">
        <v>685</v>
      </c>
      <c r="C15" s="525" t="s">
        <v>15</v>
      </c>
      <c r="D15" s="484">
        <v>1</v>
      </c>
      <c r="E15" s="523"/>
      <c r="F15" s="42">
        <v>40</v>
      </c>
      <c r="G15" s="42">
        <v>0</v>
      </c>
      <c r="H15" s="499">
        <v>0</v>
      </c>
      <c r="I15" s="493"/>
      <c r="J15" s="501"/>
      <c r="K15" s="502"/>
      <c r="M15" s="23">
        <f t="shared" si="0"/>
        <v>0</v>
      </c>
    </row>
    <row r="16" spans="1:13" s="23" customFormat="1" ht="20.25" customHeight="1">
      <c r="A16" s="11">
        <v>14</v>
      </c>
      <c r="B16" s="592" t="s">
        <v>703</v>
      </c>
      <c r="C16" s="435" t="s">
        <v>15</v>
      </c>
      <c r="D16" s="448">
        <v>1</v>
      </c>
      <c r="E16" s="485"/>
      <c r="F16" s="27"/>
      <c r="G16" s="41">
        <v>0</v>
      </c>
      <c r="H16" s="504">
        <v>0</v>
      </c>
      <c r="I16" s="493"/>
      <c r="J16" s="501"/>
      <c r="K16" s="502"/>
      <c r="M16" s="23">
        <f t="shared" si="0"/>
        <v>0</v>
      </c>
    </row>
    <row r="17" spans="1:13" s="23" customFormat="1" ht="20.25" customHeight="1">
      <c r="A17" s="559">
        <v>15</v>
      </c>
      <c r="B17" s="593" t="s">
        <v>686</v>
      </c>
      <c r="C17" s="566" t="s">
        <v>15</v>
      </c>
      <c r="D17" s="562">
        <v>1</v>
      </c>
      <c r="E17" s="563"/>
      <c r="F17" s="567"/>
      <c r="G17" s="567">
        <v>0</v>
      </c>
      <c r="H17" s="564">
        <v>0</v>
      </c>
      <c r="I17" s="493"/>
      <c r="J17" s="501"/>
      <c r="K17" s="502"/>
      <c r="M17" s="23">
        <f t="shared" si="0"/>
        <v>0</v>
      </c>
    </row>
    <row r="18" spans="1:13" s="23" customFormat="1" ht="20.25" customHeight="1">
      <c r="A18" s="11">
        <v>16</v>
      </c>
      <c r="B18" s="590" t="s">
        <v>650</v>
      </c>
      <c r="C18" s="435" t="s">
        <v>15</v>
      </c>
      <c r="D18" s="448">
        <v>1</v>
      </c>
      <c r="E18" s="485"/>
      <c r="F18" s="27">
        <v>150</v>
      </c>
      <c r="G18" s="27">
        <v>50</v>
      </c>
      <c r="H18" s="504">
        <v>0</v>
      </c>
      <c r="I18" s="494"/>
      <c r="J18" s="495"/>
      <c r="K18" s="503"/>
      <c r="M18" s="23">
        <f t="shared" si="0"/>
        <v>0</v>
      </c>
    </row>
    <row r="19" spans="1:13" s="23" customFormat="1" ht="20.25" customHeight="1">
      <c r="A19" s="522">
        <v>17</v>
      </c>
      <c r="B19" s="582" t="s">
        <v>588</v>
      </c>
      <c r="C19" s="525" t="s">
        <v>15</v>
      </c>
      <c r="D19" s="484">
        <v>1</v>
      </c>
      <c r="E19" s="523">
        <v>0.23</v>
      </c>
      <c r="F19" s="498">
        <v>1800</v>
      </c>
      <c r="G19" s="524">
        <v>648</v>
      </c>
      <c r="H19" s="499">
        <v>15</v>
      </c>
      <c r="I19" s="786" t="s">
        <v>472</v>
      </c>
      <c r="J19" s="787"/>
      <c r="K19" s="788"/>
      <c r="M19" s="23">
        <f t="shared" si="0"/>
        <v>36720</v>
      </c>
    </row>
    <row r="20" spans="1:13" s="23" customFormat="1" ht="20.25" customHeight="1">
      <c r="A20" s="11">
        <v>18</v>
      </c>
      <c r="B20" s="594" t="s">
        <v>579</v>
      </c>
      <c r="C20" s="481" t="s">
        <v>15</v>
      </c>
      <c r="D20" s="482">
        <v>1</v>
      </c>
      <c r="E20" s="485">
        <v>0.45</v>
      </c>
      <c r="F20" s="10">
        <v>1600</v>
      </c>
      <c r="G20" s="10">
        <v>120</v>
      </c>
      <c r="H20" s="348">
        <v>25</v>
      </c>
      <c r="I20" s="789"/>
      <c r="J20" s="790"/>
      <c r="K20" s="791"/>
      <c r="M20" s="23">
        <f t="shared" si="0"/>
        <v>43000</v>
      </c>
    </row>
    <row r="21" spans="1:13" s="23" customFormat="1" ht="20.25" customHeight="1">
      <c r="A21" s="559">
        <v>19</v>
      </c>
      <c r="B21" s="584" t="s">
        <v>580</v>
      </c>
      <c r="C21" s="561" t="s">
        <v>15</v>
      </c>
      <c r="D21" s="562">
        <v>1</v>
      </c>
      <c r="E21" s="563">
        <v>0.67</v>
      </c>
      <c r="F21" s="560">
        <v>300</v>
      </c>
      <c r="G21" s="560">
        <v>954</v>
      </c>
      <c r="H21" s="564">
        <v>30</v>
      </c>
      <c r="I21" s="792"/>
      <c r="J21" s="793"/>
      <c r="K21" s="794"/>
      <c r="M21" s="23">
        <f t="shared" si="0"/>
        <v>37620</v>
      </c>
    </row>
    <row r="22" spans="1:13" s="23" customFormat="1" ht="20.25" customHeight="1">
      <c r="A22" s="11">
        <v>20</v>
      </c>
      <c r="B22" s="594" t="s">
        <v>581</v>
      </c>
      <c r="C22" s="481" t="s">
        <v>15</v>
      </c>
      <c r="D22" s="482">
        <v>1</v>
      </c>
      <c r="E22" s="485">
        <v>1</v>
      </c>
      <c r="F22" s="10">
        <v>600</v>
      </c>
      <c r="G22" s="10">
        <v>1721</v>
      </c>
      <c r="H22" s="348">
        <v>45</v>
      </c>
      <c r="I22" s="798" t="s">
        <v>734</v>
      </c>
      <c r="J22" s="799"/>
      <c r="K22" s="800"/>
      <c r="M22" s="23">
        <f t="shared" si="0"/>
        <v>104445</v>
      </c>
    </row>
    <row r="23" spans="1:13" s="23" customFormat="1" ht="20.25" customHeight="1">
      <c r="A23" s="522">
        <v>21</v>
      </c>
      <c r="B23" s="582" t="s">
        <v>582</v>
      </c>
      <c r="C23" s="483" t="s">
        <v>15</v>
      </c>
      <c r="D23" s="484">
        <v>1</v>
      </c>
      <c r="E23" s="523">
        <v>1.3</v>
      </c>
      <c r="F23" s="498">
        <v>72</v>
      </c>
      <c r="G23" s="498">
        <v>0</v>
      </c>
      <c r="H23" s="499">
        <v>65</v>
      </c>
      <c r="I23" s="801"/>
      <c r="J23" s="802"/>
      <c r="K23" s="803"/>
      <c r="M23" s="23">
        <f t="shared" si="0"/>
        <v>4680</v>
      </c>
    </row>
    <row r="24" spans="1:13" s="23" customFormat="1" ht="20.25" customHeight="1">
      <c r="A24" s="11">
        <v>22</v>
      </c>
      <c r="B24" s="594" t="s">
        <v>583</v>
      </c>
      <c r="C24" s="491" t="s">
        <v>15</v>
      </c>
      <c r="D24" s="482">
        <v>1</v>
      </c>
      <c r="E24" s="485">
        <v>1.7</v>
      </c>
      <c r="F24" s="10">
        <v>150</v>
      </c>
      <c r="G24" s="10">
        <v>153</v>
      </c>
      <c r="H24" s="348">
        <v>80</v>
      </c>
      <c r="I24" s="801"/>
      <c r="J24" s="802"/>
      <c r="K24" s="803"/>
      <c r="M24" s="23">
        <f t="shared" si="0"/>
        <v>24240</v>
      </c>
    </row>
    <row r="25" spans="1:13" s="23" customFormat="1" ht="20.25" customHeight="1">
      <c r="A25" s="559">
        <v>23</v>
      </c>
      <c r="B25" s="589" t="s">
        <v>750</v>
      </c>
      <c r="C25" s="566" t="s">
        <v>15</v>
      </c>
      <c r="D25" s="562">
        <v>1</v>
      </c>
      <c r="E25" s="563">
        <v>2.2</v>
      </c>
      <c r="F25" s="560"/>
      <c r="G25" s="565">
        <v>8.1</v>
      </c>
      <c r="H25" s="617">
        <v>100</v>
      </c>
      <c r="I25" s="801"/>
      <c r="J25" s="802"/>
      <c r="K25" s="803"/>
      <c r="M25" s="23">
        <f t="shared" si="0"/>
        <v>810</v>
      </c>
    </row>
    <row r="26" spans="1:13" s="23" customFormat="1" ht="20.25" customHeight="1">
      <c r="A26" s="11">
        <v>24</v>
      </c>
      <c r="B26" s="596" t="s">
        <v>751</v>
      </c>
      <c r="C26" s="491" t="s">
        <v>15</v>
      </c>
      <c r="D26" s="482">
        <v>1</v>
      </c>
      <c r="E26" s="485">
        <v>2.6</v>
      </c>
      <c r="F26" s="10"/>
      <c r="G26" s="22">
        <v>4</v>
      </c>
      <c r="H26" s="618">
        <v>125</v>
      </c>
      <c r="I26" s="801"/>
      <c r="J26" s="802"/>
      <c r="K26" s="803"/>
      <c r="M26" s="23">
        <f t="shared" si="0"/>
        <v>500</v>
      </c>
    </row>
    <row r="27" spans="1:13" s="23" customFormat="1" ht="20.25" customHeight="1">
      <c r="A27" s="522">
        <v>25</v>
      </c>
      <c r="B27" s="595" t="s">
        <v>745</v>
      </c>
      <c r="C27" s="483" t="s">
        <v>15</v>
      </c>
      <c r="D27" s="484">
        <v>1</v>
      </c>
      <c r="E27" s="523">
        <v>0.45</v>
      </c>
      <c r="F27" s="498"/>
      <c r="G27" s="498">
        <v>0</v>
      </c>
      <c r="H27" s="499">
        <v>20</v>
      </c>
      <c r="I27" s="801"/>
      <c r="J27" s="802"/>
      <c r="K27" s="803"/>
      <c r="M27" s="23">
        <f t="shared" si="0"/>
        <v>0</v>
      </c>
    </row>
    <row r="28" spans="1:13" s="23" customFormat="1" ht="20.25" customHeight="1">
      <c r="A28" s="11">
        <v>26</v>
      </c>
      <c r="B28" s="594" t="s">
        <v>746</v>
      </c>
      <c r="C28" s="481" t="s">
        <v>15</v>
      </c>
      <c r="D28" s="482">
        <v>1</v>
      </c>
      <c r="E28" s="485">
        <v>0.67</v>
      </c>
      <c r="F28" s="10">
        <v>0</v>
      </c>
      <c r="G28" s="10">
        <v>26</v>
      </c>
      <c r="H28" s="348">
        <v>30</v>
      </c>
      <c r="I28" s="801"/>
      <c r="J28" s="802"/>
      <c r="K28" s="803"/>
      <c r="M28" s="23">
        <f t="shared" si="0"/>
        <v>780</v>
      </c>
    </row>
    <row r="29" spans="1:13" s="23" customFormat="1" ht="20.25" customHeight="1">
      <c r="A29" s="559">
        <v>27</v>
      </c>
      <c r="B29" s="584" t="s">
        <v>747</v>
      </c>
      <c r="C29" s="561" t="s">
        <v>15</v>
      </c>
      <c r="D29" s="562">
        <v>1</v>
      </c>
      <c r="E29" s="563">
        <v>1</v>
      </c>
      <c r="F29" s="560">
        <v>0</v>
      </c>
      <c r="G29" s="560">
        <v>132</v>
      </c>
      <c r="H29" s="564">
        <v>45</v>
      </c>
      <c r="I29" s="801"/>
      <c r="J29" s="802"/>
      <c r="K29" s="803"/>
      <c r="M29" s="23">
        <f t="shared" si="0"/>
        <v>5940</v>
      </c>
    </row>
    <row r="30" spans="1:13" s="23" customFormat="1" ht="20.25" customHeight="1">
      <c r="A30" s="11">
        <v>28</v>
      </c>
      <c r="B30" s="596" t="s">
        <v>748</v>
      </c>
      <c r="C30" s="491" t="s">
        <v>15</v>
      </c>
      <c r="D30" s="482">
        <v>1</v>
      </c>
      <c r="E30" s="485">
        <v>1.3</v>
      </c>
      <c r="F30" s="22"/>
      <c r="G30" s="22">
        <v>0</v>
      </c>
      <c r="H30" s="348">
        <v>65</v>
      </c>
      <c r="I30" s="801"/>
      <c r="J30" s="802"/>
      <c r="K30" s="803"/>
      <c r="M30" s="23">
        <f t="shared" si="0"/>
        <v>0</v>
      </c>
    </row>
    <row r="31" spans="1:13" s="23" customFormat="1" ht="20.25" customHeight="1">
      <c r="A31" s="522">
        <v>29</v>
      </c>
      <c r="B31" s="595" t="s">
        <v>749</v>
      </c>
      <c r="C31" s="525" t="s">
        <v>15</v>
      </c>
      <c r="D31" s="484">
        <v>1</v>
      </c>
      <c r="E31" s="523">
        <v>16</v>
      </c>
      <c r="F31" s="524"/>
      <c r="G31" s="498">
        <v>6</v>
      </c>
      <c r="H31" s="499">
        <v>780</v>
      </c>
      <c r="I31" s="795" t="s">
        <v>466</v>
      </c>
      <c r="J31" s="796"/>
      <c r="K31" s="797"/>
      <c r="M31" s="23">
        <f t="shared" si="0"/>
        <v>4680</v>
      </c>
    </row>
    <row r="32" spans="1:13" s="23" customFormat="1" ht="20.25" customHeight="1">
      <c r="A32" s="11">
        <v>30</v>
      </c>
      <c r="B32" s="594" t="s">
        <v>668</v>
      </c>
      <c r="C32" s="491" t="s">
        <v>15</v>
      </c>
      <c r="D32" s="482">
        <v>1</v>
      </c>
      <c r="E32" s="485">
        <v>16.5</v>
      </c>
      <c r="F32" s="22"/>
      <c r="G32" s="10">
        <v>4.27</v>
      </c>
      <c r="H32" s="504">
        <v>1150</v>
      </c>
      <c r="I32" s="745" t="s">
        <v>468</v>
      </c>
      <c r="J32" s="746"/>
      <c r="K32" s="747"/>
      <c r="M32" s="23">
        <f t="shared" si="0"/>
        <v>4910.499999999999</v>
      </c>
    </row>
    <row r="33" spans="1:13" s="23" customFormat="1" ht="20.25" customHeight="1">
      <c r="A33" s="559">
        <v>31</v>
      </c>
      <c r="B33" s="584" t="s">
        <v>669</v>
      </c>
      <c r="C33" s="566" t="s">
        <v>15</v>
      </c>
      <c r="D33" s="562">
        <v>1</v>
      </c>
      <c r="E33" s="563">
        <v>21.5</v>
      </c>
      <c r="F33" s="565"/>
      <c r="G33" s="560">
        <v>1.93</v>
      </c>
      <c r="H33" s="564">
        <v>1550</v>
      </c>
      <c r="I33" s="748"/>
      <c r="J33" s="749"/>
      <c r="K33" s="750"/>
      <c r="M33" s="23">
        <f t="shared" si="0"/>
        <v>2991.5</v>
      </c>
    </row>
    <row r="34" spans="1:13" s="23" customFormat="1" ht="20.25" customHeight="1">
      <c r="A34" s="11">
        <v>32</v>
      </c>
      <c r="B34" s="596" t="s">
        <v>729</v>
      </c>
      <c r="C34" s="481" t="s">
        <v>15</v>
      </c>
      <c r="D34" s="482">
        <v>1</v>
      </c>
      <c r="E34" s="486">
        <v>1.6</v>
      </c>
      <c r="F34" s="10">
        <v>60</v>
      </c>
      <c r="G34" s="10">
        <v>33.7</v>
      </c>
      <c r="H34" s="504">
        <v>90</v>
      </c>
      <c r="I34" s="816" t="s">
        <v>734</v>
      </c>
      <c r="J34" s="817"/>
      <c r="K34" s="818"/>
      <c r="M34" s="23">
        <f t="shared" si="0"/>
        <v>8433</v>
      </c>
    </row>
    <row r="35" spans="1:13" s="23" customFormat="1" ht="20.25" customHeight="1">
      <c r="A35" s="522">
        <v>33</v>
      </c>
      <c r="B35" s="595" t="s">
        <v>17</v>
      </c>
      <c r="C35" s="483" t="s">
        <v>15</v>
      </c>
      <c r="D35" s="484">
        <v>1</v>
      </c>
      <c r="E35" s="487">
        <v>2</v>
      </c>
      <c r="F35" s="498">
        <v>30</v>
      </c>
      <c r="G35" s="498">
        <v>161</v>
      </c>
      <c r="H35" s="499">
        <v>120</v>
      </c>
      <c r="I35" s="819"/>
      <c r="J35" s="820"/>
      <c r="K35" s="821"/>
      <c r="M35" s="23">
        <f aca="true" t="shared" si="1" ref="M35:M66">(F35+G35)*H35</f>
        <v>22920</v>
      </c>
    </row>
    <row r="36" spans="1:13" s="23" customFormat="1" ht="20.25" customHeight="1">
      <c r="A36" s="11">
        <v>34</v>
      </c>
      <c r="B36" s="596" t="s">
        <v>18</v>
      </c>
      <c r="C36" s="481" t="s">
        <v>15</v>
      </c>
      <c r="D36" s="482">
        <v>1</v>
      </c>
      <c r="E36" s="486">
        <v>2.2</v>
      </c>
      <c r="F36" s="22"/>
      <c r="G36" s="22">
        <v>0</v>
      </c>
      <c r="H36" s="504">
        <v>130</v>
      </c>
      <c r="I36" s="819"/>
      <c r="J36" s="820"/>
      <c r="K36" s="821"/>
      <c r="M36" s="23">
        <f t="shared" si="1"/>
        <v>0</v>
      </c>
    </row>
    <row r="37" spans="1:13" s="23" customFormat="1" ht="20.25" customHeight="1">
      <c r="A37" s="559">
        <v>35</v>
      </c>
      <c r="B37" s="589" t="s">
        <v>19</v>
      </c>
      <c r="C37" s="561" t="s">
        <v>15</v>
      </c>
      <c r="D37" s="562">
        <v>1</v>
      </c>
      <c r="E37" s="568">
        <v>2.6</v>
      </c>
      <c r="F37" s="560">
        <v>30</v>
      </c>
      <c r="G37" s="560">
        <v>43</v>
      </c>
      <c r="H37" s="564">
        <v>150</v>
      </c>
      <c r="I37" s="819"/>
      <c r="J37" s="820"/>
      <c r="K37" s="821"/>
      <c r="M37" s="23">
        <f t="shared" si="1"/>
        <v>10950</v>
      </c>
    </row>
    <row r="38" spans="1:13" s="23" customFormat="1" ht="20.25" customHeight="1">
      <c r="A38" s="11">
        <v>36</v>
      </c>
      <c r="B38" s="596" t="s">
        <v>516</v>
      </c>
      <c r="C38" s="481" t="s">
        <v>15</v>
      </c>
      <c r="D38" s="482">
        <v>1</v>
      </c>
      <c r="E38" s="486">
        <v>2.9</v>
      </c>
      <c r="F38" s="22"/>
      <c r="G38" s="22">
        <v>0</v>
      </c>
      <c r="H38" s="504">
        <v>170</v>
      </c>
      <c r="I38" s="819"/>
      <c r="J38" s="820"/>
      <c r="K38" s="821"/>
      <c r="M38" s="23">
        <f t="shared" si="1"/>
        <v>0</v>
      </c>
    </row>
    <row r="39" spans="1:13" s="23" customFormat="1" ht="20.25" customHeight="1">
      <c r="A39" s="522">
        <v>37</v>
      </c>
      <c r="B39" s="595" t="s">
        <v>20</v>
      </c>
      <c r="C39" s="483" t="s">
        <v>15</v>
      </c>
      <c r="D39" s="484">
        <v>1</v>
      </c>
      <c r="E39" s="487">
        <v>3.9</v>
      </c>
      <c r="F39" s="498">
        <v>60</v>
      </c>
      <c r="G39" s="498">
        <v>500</v>
      </c>
      <c r="H39" s="499">
        <v>235</v>
      </c>
      <c r="I39" s="822"/>
      <c r="J39" s="823"/>
      <c r="K39" s="824"/>
      <c r="M39" s="23">
        <f t="shared" si="1"/>
        <v>131600</v>
      </c>
    </row>
    <row r="40" spans="1:13" s="23" customFormat="1" ht="20.25" customHeight="1">
      <c r="A40" s="11">
        <v>38</v>
      </c>
      <c r="B40" s="596" t="s">
        <v>21</v>
      </c>
      <c r="C40" s="481" t="s">
        <v>15</v>
      </c>
      <c r="D40" s="482">
        <v>1</v>
      </c>
      <c r="E40" s="486">
        <v>5.9</v>
      </c>
      <c r="F40" s="10">
        <v>48</v>
      </c>
      <c r="G40" s="10">
        <v>84</v>
      </c>
      <c r="H40" s="504">
        <v>355</v>
      </c>
      <c r="I40" s="769" t="s">
        <v>666</v>
      </c>
      <c r="J40" s="770"/>
      <c r="K40" s="771"/>
      <c r="M40" s="23">
        <f t="shared" si="1"/>
        <v>46860</v>
      </c>
    </row>
    <row r="41" spans="1:13" s="23" customFormat="1" ht="20.25" customHeight="1">
      <c r="A41" s="559">
        <v>39</v>
      </c>
      <c r="B41" s="589" t="s">
        <v>462</v>
      </c>
      <c r="C41" s="561" t="s">
        <v>15</v>
      </c>
      <c r="D41" s="562">
        <v>1</v>
      </c>
      <c r="E41" s="568">
        <v>7.5</v>
      </c>
      <c r="F41" s="560">
        <v>72</v>
      </c>
      <c r="G41" s="560">
        <v>264</v>
      </c>
      <c r="H41" s="564">
        <v>460</v>
      </c>
      <c r="I41" s="772"/>
      <c r="J41" s="773"/>
      <c r="K41" s="774"/>
      <c r="M41" s="23">
        <f t="shared" si="1"/>
        <v>154560</v>
      </c>
    </row>
    <row r="42" spans="1:13" s="23" customFormat="1" ht="20.25" customHeight="1">
      <c r="A42" s="11">
        <v>40</v>
      </c>
      <c r="B42" s="596" t="s">
        <v>513</v>
      </c>
      <c r="C42" s="481" t="s">
        <v>15</v>
      </c>
      <c r="D42" s="482">
        <v>1</v>
      </c>
      <c r="E42" s="486">
        <v>11</v>
      </c>
      <c r="F42" s="10">
        <v>60</v>
      </c>
      <c r="G42" s="10">
        <v>84</v>
      </c>
      <c r="H42" s="504">
        <v>680</v>
      </c>
      <c r="I42" s="775"/>
      <c r="J42" s="776"/>
      <c r="K42" s="777"/>
      <c r="M42" s="23">
        <f t="shared" si="1"/>
        <v>97920</v>
      </c>
    </row>
    <row r="43" spans="1:13" s="23" customFormat="1" ht="20.25" customHeight="1">
      <c r="A43" s="522">
        <v>41</v>
      </c>
      <c r="B43" s="595" t="s">
        <v>514</v>
      </c>
      <c r="C43" s="483" t="s">
        <v>15</v>
      </c>
      <c r="D43" s="484">
        <v>1</v>
      </c>
      <c r="E43" s="487">
        <v>13</v>
      </c>
      <c r="F43" s="524"/>
      <c r="G43" s="524">
        <v>0</v>
      </c>
      <c r="H43" s="499">
        <v>760</v>
      </c>
      <c r="I43" s="804" t="s">
        <v>667</v>
      </c>
      <c r="J43" s="805"/>
      <c r="K43" s="806"/>
      <c r="M43" s="23">
        <f t="shared" si="1"/>
        <v>0</v>
      </c>
    </row>
    <row r="44" spans="1:13" s="23" customFormat="1" ht="20.25" customHeight="1">
      <c r="A44" s="11">
        <v>42</v>
      </c>
      <c r="B44" s="596" t="s">
        <v>665</v>
      </c>
      <c r="C44" s="481" t="s">
        <v>15</v>
      </c>
      <c r="D44" s="482">
        <v>1</v>
      </c>
      <c r="E44" s="486">
        <v>22</v>
      </c>
      <c r="F44" s="22"/>
      <c r="G44" s="10">
        <v>6.04</v>
      </c>
      <c r="H44" s="504">
        <v>1300</v>
      </c>
      <c r="I44" s="807"/>
      <c r="J44" s="808"/>
      <c r="K44" s="809"/>
      <c r="M44" s="23">
        <f t="shared" si="1"/>
        <v>7852</v>
      </c>
    </row>
    <row r="45" spans="1:13" s="23" customFormat="1" ht="20.25" customHeight="1">
      <c r="A45" s="559">
        <v>43</v>
      </c>
      <c r="B45" s="597" t="s">
        <v>22</v>
      </c>
      <c r="C45" s="566" t="s">
        <v>15</v>
      </c>
      <c r="D45" s="562">
        <v>1</v>
      </c>
      <c r="E45" s="563">
        <v>6</v>
      </c>
      <c r="F45" s="565"/>
      <c r="G45" s="560">
        <v>0</v>
      </c>
      <c r="H45" s="564">
        <v>435</v>
      </c>
      <c r="I45" s="760" t="s">
        <v>667</v>
      </c>
      <c r="J45" s="761"/>
      <c r="K45" s="762"/>
      <c r="M45" s="23">
        <f t="shared" si="1"/>
        <v>0</v>
      </c>
    </row>
    <row r="46" spans="1:13" s="23" customFormat="1" ht="20.25" customHeight="1">
      <c r="A46" s="11">
        <v>44</v>
      </c>
      <c r="B46" s="598" t="s">
        <v>65</v>
      </c>
      <c r="C46" s="491" t="s">
        <v>15</v>
      </c>
      <c r="D46" s="482">
        <v>1</v>
      </c>
      <c r="E46" s="485">
        <v>7.2</v>
      </c>
      <c r="F46" s="22"/>
      <c r="G46" s="10">
        <v>0</v>
      </c>
      <c r="H46" s="504">
        <v>520</v>
      </c>
      <c r="I46" s="763"/>
      <c r="J46" s="764"/>
      <c r="K46" s="765"/>
      <c r="M46" s="23">
        <f t="shared" si="1"/>
        <v>0</v>
      </c>
    </row>
    <row r="47" spans="1:13" s="23" customFormat="1" ht="20.25" customHeight="1">
      <c r="A47" s="522">
        <v>45</v>
      </c>
      <c r="B47" s="599" t="s">
        <v>522</v>
      </c>
      <c r="C47" s="525" t="s">
        <v>15</v>
      </c>
      <c r="D47" s="484">
        <v>1</v>
      </c>
      <c r="E47" s="523">
        <v>9</v>
      </c>
      <c r="F47" s="524"/>
      <c r="G47" s="498">
        <v>0</v>
      </c>
      <c r="H47" s="499">
        <v>635</v>
      </c>
      <c r="I47" s="763"/>
      <c r="J47" s="764"/>
      <c r="K47" s="765"/>
      <c r="M47" s="23">
        <f t="shared" si="1"/>
        <v>0</v>
      </c>
    </row>
    <row r="48" spans="1:13" s="23" customFormat="1" ht="20.25" customHeight="1">
      <c r="A48" s="11">
        <v>46</v>
      </c>
      <c r="B48" s="598" t="s">
        <v>523</v>
      </c>
      <c r="C48" s="481" t="s">
        <v>15</v>
      </c>
      <c r="D48" s="482">
        <v>1</v>
      </c>
      <c r="E48" s="485">
        <v>11</v>
      </c>
      <c r="F48" s="10">
        <v>0</v>
      </c>
      <c r="G48" s="10">
        <v>9.6</v>
      </c>
      <c r="H48" s="504">
        <v>770</v>
      </c>
      <c r="I48" s="763"/>
      <c r="J48" s="764"/>
      <c r="K48" s="765"/>
      <c r="M48" s="23">
        <f t="shared" si="1"/>
        <v>7392</v>
      </c>
    </row>
    <row r="49" spans="1:13" s="23" customFormat="1" ht="20.25" customHeight="1">
      <c r="A49" s="559">
        <v>47</v>
      </c>
      <c r="B49" s="600" t="s">
        <v>524</v>
      </c>
      <c r="C49" s="561" t="s">
        <v>15</v>
      </c>
      <c r="D49" s="562">
        <v>1</v>
      </c>
      <c r="E49" s="563">
        <v>12.6</v>
      </c>
      <c r="F49" s="560">
        <v>2.85</v>
      </c>
      <c r="G49" s="560">
        <v>12.1</v>
      </c>
      <c r="H49" s="564">
        <v>910</v>
      </c>
      <c r="I49" s="763"/>
      <c r="J49" s="764"/>
      <c r="K49" s="765"/>
      <c r="M49" s="23">
        <f t="shared" si="1"/>
        <v>13604.5</v>
      </c>
    </row>
    <row r="50" spans="1:13" s="23" customFormat="1" ht="20.25" customHeight="1">
      <c r="A50" s="11">
        <v>48</v>
      </c>
      <c r="B50" s="598" t="s">
        <v>525</v>
      </c>
      <c r="C50" s="491" t="s">
        <v>15</v>
      </c>
      <c r="D50" s="482">
        <v>1</v>
      </c>
      <c r="E50" s="485">
        <v>14.6</v>
      </c>
      <c r="F50" s="22"/>
      <c r="G50" s="10">
        <v>4.2</v>
      </c>
      <c r="H50" s="504">
        <v>1050</v>
      </c>
      <c r="I50" s="763"/>
      <c r="J50" s="764"/>
      <c r="K50" s="765"/>
      <c r="M50" s="23">
        <f t="shared" si="1"/>
        <v>4410</v>
      </c>
    </row>
    <row r="51" spans="1:13" s="23" customFormat="1" ht="20.25" customHeight="1">
      <c r="A51" s="522">
        <v>49</v>
      </c>
      <c r="B51" s="599" t="s">
        <v>526</v>
      </c>
      <c r="C51" s="483" t="s">
        <v>15</v>
      </c>
      <c r="D51" s="484">
        <v>1</v>
      </c>
      <c r="E51" s="523">
        <v>16.7</v>
      </c>
      <c r="F51" s="498">
        <v>3</v>
      </c>
      <c r="G51" s="498">
        <v>2.7</v>
      </c>
      <c r="H51" s="499">
        <v>1200</v>
      </c>
      <c r="I51" s="763"/>
      <c r="J51" s="764"/>
      <c r="K51" s="765"/>
      <c r="M51" s="23">
        <f t="shared" si="1"/>
        <v>6840</v>
      </c>
    </row>
    <row r="52" spans="1:13" s="23" customFormat="1" ht="20.25" customHeight="1">
      <c r="A52" s="11">
        <v>50</v>
      </c>
      <c r="B52" s="592" t="s">
        <v>527</v>
      </c>
      <c r="C52" s="491" t="s">
        <v>15</v>
      </c>
      <c r="D52" s="482">
        <v>1</v>
      </c>
      <c r="E52" s="485">
        <v>19</v>
      </c>
      <c r="F52" s="22"/>
      <c r="G52" s="22">
        <v>0</v>
      </c>
      <c r="H52" s="504">
        <v>1360</v>
      </c>
      <c r="I52" s="763"/>
      <c r="J52" s="764"/>
      <c r="K52" s="765"/>
      <c r="M52" s="23">
        <f t="shared" si="1"/>
        <v>0</v>
      </c>
    </row>
    <row r="53" spans="1:13" s="23" customFormat="1" ht="20.25" customHeight="1">
      <c r="A53" s="559">
        <v>51</v>
      </c>
      <c r="B53" s="601" t="s">
        <v>661</v>
      </c>
      <c r="C53" s="566" t="s">
        <v>15</v>
      </c>
      <c r="D53" s="562">
        <v>1</v>
      </c>
      <c r="E53" s="563">
        <v>24.96</v>
      </c>
      <c r="F53" s="565"/>
      <c r="G53" s="560">
        <v>0</v>
      </c>
      <c r="H53" s="564">
        <v>1770</v>
      </c>
      <c r="I53" s="763"/>
      <c r="J53" s="764"/>
      <c r="K53" s="765"/>
      <c r="M53" s="23">
        <f t="shared" si="1"/>
        <v>0</v>
      </c>
    </row>
    <row r="54" spans="1:13" s="23" customFormat="1" ht="20.25" customHeight="1">
      <c r="A54" s="11">
        <v>52</v>
      </c>
      <c r="B54" s="590" t="s">
        <v>662</v>
      </c>
      <c r="C54" s="491" t="s">
        <v>15</v>
      </c>
      <c r="D54" s="482">
        <v>1</v>
      </c>
      <c r="E54" s="485">
        <v>28.2</v>
      </c>
      <c r="F54" s="22"/>
      <c r="G54" s="10">
        <v>4.45</v>
      </c>
      <c r="H54" s="504">
        <v>2040</v>
      </c>
      <c r="I54" s="763"/>
      <c r="J54" s="764"/>
      <c r="K54" s="765"/>
      <c r="M54" s="23">
        <f t="shared" si="1"/>
        <v>9078</v>
      </c>
    </row>
    <row r="55" spans="1:13" s="23" customFormat="1" ht="20.25" customHeight="1">
      <c r="A55" s="522">
        <v>53</v>
      </c>
      <c r="B55" s="602" t="s">
        <v>663</v>
      </c>
      <c r="C55" s="525" t="s">
        <v>15</v>
      </c>
      <c r="D55" s="484">
        <v>1</v>
      </c>
      <c r="E55" s="523">
        <v>32.5</v>
      </c>
      <c r="F55" s="524"/>
      <c r="G55" s="498">
        <v>3.02</v>
      </c>
      <c r="H55" s="499">
        <v>2350</v>
      </c>
      <c r="I55" s="766"/>
      <c r="J55" s="767"/>
      <c r="K55" s="768"/>
      <c r="M55" s="23">
        <f t="shared" si="1"/>
        <v>7097</v>
      </c>
    </row>
    <row r="56" spans="1:13" s="23" customFormat="1" ht="20.25" customHeight="1">
      <c r="A56" s="11">
        <v>54</v>
      </c>
      <c r="B56" s="603" t="s">
        <v>566</v>
      </c>
      <c r="C56" s="491" t="s">
        <v>651</v>
      </c>
      <c r="D56" s="482">
        <v>1</v>
      </c>
      <c r="E56" s="485"/>
      <c r="F56" s="22"/>
      <c r="G56" s="22">
        <v>0</v>
      </c>
      <c r="H56" s="504">
        <v>0</v>
      </c>
      <c r="I56" s="846" t="s">
        <v>465</v>
      </c>
      <c r="J56" s="847"/>
      <c r="K56" s="848"/>
      <c r="M56" s="23">
        <f t="shared" si="1"/>
        <v>0</v>
      </c>
    </row>
    <row r="57" spans="1:13" s="23" customFormat="1" ht="20.25" customHeight="1">
      <c r="A57" s="559">
        <v>55</v>
      </c>
      <c r="B57" s="604" t="s">
        <v>654</v>
      </c>
      <c r="C57" s="561" t="s">
        <v>33</v>
      </c>
      <c r="D57" s="562">
        <v>1</v>
      </c>
      <c r="E57" s="563">
        <v>8.35</v>
      </c>
      <c r="F57" s="560"/>
      <c r="G57" s="560">
        <v>4</v>
      </c>
      <c r="H57" s="564">
        <v>460</v>
      </c>
      <c r="I57" s="849"/>
      <c r="J57" s="850"/>
      <c r="K57" s="851"/>
      <c r="M57" s="23">
        <f t="shared" si="1"/>
        <v>1840</v>
      </c>
    </row>
    <row r="58" spans="1:13" s="23" customFormat="1" ht="20.25" customHeight="1">
      <c r="A58" s="11">
        <v>56</v>
      </c>
      <c r="B58" s="605" t="s">
        <v>687</v>
      </c>
      <c r="C58" s="491" t="s">
        <v>33</v>
      </c>
      <c r="D58" s="482">
        <v>1</v>
      </c>
      <c r="E58" s="485">
        <v>16.2</v>
      </c>
      <c r="F58" s="10">
        <v>2</v>
      </c>
      <c r="G58" s="10">
        <v>15</v>
      </c>
      <c r="H58" s="504">
        <v>920</v>
      </c>
      <c r="I58" s="852" t="s">
        <v>467</v>
      </c>
      <c r="J58" s="853"/>
      <c r="K58" s="854"/>
      <c r="M58" s="23">
        <f t="shared" si="1"/>
        <v>15640</v>
      </c>
    </row>
    <row r="59" spans="1:13" s="23" customFormat="1" ht="20.25" customHeight="1">
      <c r="A59" s="522">
        <v>57</v>
      </c>
      <c r="B59" s="606" t="s">
        <v>737</v>
      </c>
      <c r="C59" s="483" t="s">
        <v>33</v>
      </c>
      <c r="D59" s="484">
        <v>1</v>
      </c>
      <c r="E59" s="523">
        <v>24</v>
      </c>
      <c r="F59" s="498">
        <v>2</v>
      </c>
      <c r="G59" s="498">
        <v>0</v>
      </c>
      <c r="H59" s="499">
        <v>1380</v>
      </c>
      <c r="I59" s="852"/>
      <c r="J59" s="853"/>
      <c r="K59" s="854"/>
      <c r="M59" s="23">
        <f t="shared" si="1"/>
        <v>2760</v>
      </c>
    </row>
    <row r="60" spans="1:13" s="23" customFormat="1" ht="20.25" customHeight="1">
      <c r="A60" s="11">
        <v>58</v>
      </c>
      <c r="B60" s="605" t="s">
        <v>652</v>
      </c>
      <c r="C60" s="481" t="s">
        <v>33</v>
      </c>
      <c r="D60" s="482">
        <v>1</v>
      </c>
      <c r="E60" s="485">
        <v>32</v>
      </c>
      <c r="F60" s="10">
        <v>1</v>
      </c>
      <c r="G60" s="10">
        <v>4</v>
      </c>
      <c r="H60" s="504">
        <v>1900</v>
      </c>
      <c r="I60" s="852"/>
      <c r="J60" s="853"/>
      <c r="K60" s="854"/>
      <c r="M60" s="23">
        <f t="shared" si="1"/>
        <v>9500</v>
      </c>
    </row>
    <row r="61" spans="1:13" s="23" customFormat="1" ht="20.25" customHeight="1">
      <c r="A61" s="559">
        <v>59</v>
      </c>
      <c r="B61" s="604" t="s">
        <v>653</v>
      </c>
      <c r="C61" s="561" t="s">
        <v>33</v>
      </c>
      <c r="D61" s="562">
        <v>1</v>
      </c>
      <c r="E61" s="563">
        <v>40</v>
      </c>
      <c r="F61" s="560">
        <v>1</v>
      </c>
      <c r="G61" s="560">
        <v>9</v>
      </c>
      <c r="H61" s="564">
        <v>2300</v>
      </c>
      <c r="I61" s="852"/>
      <c r="J61" s="853"/>
      <c r="K61" s="854"/>
      <c r="M61" s="23">
        <f t="shared" si="1"/>
        <v>23000</v>
      </c>
    </row>
    <row r="62" spans="1:13" s="23" customFormat="1" ht="20.25" customHeight="1">
      <c r="A62" s="11">
        <v>60</v>
      </c>
      <c r="B62" s="607" t="s">
        <v>528</v>
      </c>
      <c r="C62" s="491" t="s">
        <v>33</v>
      </c>
      <c r="D62" s="482">
        <v>1</v>
      </c>
      <c r="E62" s="485">
        <v>48</v>
      </c>
      <c r="F62" s="22"/>
      <c r="G62" s="22">
        <v>0</v>
      </c>
      <c r="H62" s="504">
        <v>2760</v>
      </c>
      <c r="I62" s="852"/>
      <c r="J62" s="853"/>
      <c r="K62" s="854"/>
      <c r="M62" s="23">
        <f t="shared" si="1"/>
        <v>0</v>
      </c>
    </row>
    <row r="63" spans="1:13" s="23" customFormat="1" ht="20.25" customHeight="1">
      <c r="A63" s="522">
        <v>61</v>
      </c>
      <c r="B63" s="608" t="s">
        <v>688</v>
      </c>
      <c r="C63" s="525" t="s">
        <v>33</v>
      </c>
      <c r="D63" s="484">
        <v>1</v>
      </c>
      <c r="E63" s="523">
        <v>64</v>
      </c>
      <c r="F63" s="524"/>
      <c r="G63" s="498">
        <v>0</v>
      </c>
      <c r="H63" s="499">
        <v>3680</v>
      </c>
      <c r="I63" s="852"/>
      <c r="J63" s="853"/>
      <c r="K63" s="854"/>
      <c r="M63" s="23">
        <f t="shared" si="1"/>
        <v>0</v>
      </c>
    </row>
    <row r="64" spans="1:13" s="23" customFormat="1" ht="20.25" customHeight="1">
      <c r="A64" s="11">
        <v>62</v>
      </c>
      <c r="B64" s="590" t="s">
        <v>585</v>
      </c>
      <c r="C64" s="481" t="s">
        <v>15</v>
      </c>
      <c r="D64" s="482">
        <v>1</v>
      </c>
      <c r="E64" s="485">
        <v>1.7</v>
      </c>
      <c r="F64" s="10">
        <v>30</v>
      </c>
      <c r="G64" s="27">
        <v>318</v>
      </c>
      <c r="H64" s="504">
        <v>100</v>
      </c>
      <c r="I64" s="825" t="s">
        <v>735</v>
      </c>
      <c r="J64" s="826"/>
      <c r="K64" s="827"/>
      <c r="M64" s="23">
        <f t="shared" si="1"/>
        <v>34800</v>
      </c>
    </row>
    <row r="65" spans="1:13" s="23" customFormat="1" ht="20.25" customHeight="1">
      <c r="A65" s="559">
        <v>63</v>
      </c>
      <c r="B65" s="609" t="s">
        <v>586</v>
      </c>
      <c r="C65" s="561" t="s">
        <v>15</v>
      </c>
      <c r="D65" s="562">
        <v>1</v>
      </c>
      <c r="E65" s="563">
        <v>2</v>
      </c>
      <c r="F65" s="560">
        <v>0</v>
      </c>
      <c r="G65" s="569">
        <v>12</v>
      </c>
      <c r="H65" s="564">
        <v>130</v>
      </c>
      <c r="I65" s="825"/>
      <c r="J65" s="826"/>
      <c r="K65" s="827"/>
      <c r="M65" s="23">
        <f t="shared" si="1"/>
        <v>1560</v>
      </c>
    </row>
    <row r="66" spans="1:13" s="23" customFormat="1" ht="20.25" customHeight="1">
      <c r="A66" s="11">
        <v>64</v>
      </c>
      <c r="B66" s="590" t="s">
        <v>116</v>
      </c>
      <c r="C66" s="481" t="s">
        <v>15</v>
      </c>
      <c r="D66" s="482">
        <v>1</v>
      </c>
      <c r="E66" s="485">
        <v>1.5</v>
      </c>
      <c r="F66" s="10">
        <v>120</v>
      </c>
      <c r="G66" s="10">
        <v>86</v>
      </c>
      <c r="H66" s="504">
        <v>70</v>
      </c>
      <c r="I66" s="810" t="s">
        <v>464</v>
      </c>
      <c r="J66" s="811"/>
      <c r="K66" s="812"/>
      <c r="M66" s="23">
        <f t="shared" si="1"/>
        <v>14420</v>
      </c>
    </row>
    <row r="67" spans="1:13" s="23" customFormat="1" ht="20.25" customHeight="1">
      <c r="A67" s="522">
        <v>65</v>
      </c>
      <c r="B67" s="602" t="s">
        <v>23</v>
      </c>
      <c r="C67" s="483" t="s">
        <v>15</v>
      </c>
      <c r="D67" s="484">
        <v>1</v>
      </c>
      <c r="E67" s="523">
        <v>2</v>
      </c>
      <c r="F67" s="498">
        <v>108</v>
      </c>
      <c r="G67" s="498">
        <v>0</v>
      </c>
      <c r="H67" s="499">
        <v>90</v>
      </c>
      <c r="I67" s="810"/>
      <c r="J67" s="811"/>
      <c r="K67" s="812"/>
      <c r="M67" s="23">
        <f aca="true" t="shared" si="2" ref="M67:M93">(F67+G67)*H67</f>
        <v>9720</v>
      </c>
    </row>
    <row r="68" spans="1:13" s="23" customFormat="1" ht="20.25" customHeight="1">
      <c r="A68" s="11">
        <v>66</v>
      </c>
      <c r="B68" s="592" t="s">
        <v>24</v>
      </c>
      <c r="C68" s="481" t="s">
        <v>15</v>
      </c>
      <c r="D68" s="482">
        <v>1</v>
      </c>
      <c r="E68" s="485">
        <v>2.7</v>
      </c>
      <c r="F68" s="10"/>
      <c r="G68" s="22">
        <v>0</v>
      </c>
      <c r="H68" s="504">
        <v>130</v>
      </c>
      <c r="I68" s="810"/>
      <c r="J68" s="811"/>
      <c r="K68" s="812"/>
      <c r="M68" s="23">
        <f t="shared" si="2"/>
        <v>0</v>
      </c>
    </row>
    <row r="69" spans="1:13" s="23" customFormat="1" ht="20.25" customHeight="1">
      <c r="A69" s="559">
        <v>67</v>
      </c>
      <c r="B69" s="610" t="s">
        <v>25</v>
      </c>
      <c r="C69" s="566" t="s">
        <v>15</v>
      </c>
      <c r="D69" s="562">
        <v>1</v>
      </c>
      <c r="E69" s="563">
        <v>3.2</v>
      </c>
      <c r="F69" s="565"/>
      <c r="G69" s="565">
        <v>0</v>
      </c>
      <c r="H69" s="564">
        <v>165</v>
      </c>
      <c r="I69" s="810"/>
      <c r="J69" s="811"/>
      <c r="K69" s="812"/>
      <c r="M69" s="23">
        <f t="shared" si="2"/>
        <v>0</v>
      </c>
    </row>
    <row r="70" spans="1:13" s="23" customFormat="1" ht="20.25" customHeight="1">
      <c r="A70" s="11">
        <v>68</v>
      </c>
      <c r="B70" s="592" t="s">
        <v>26</v>
      </c>
      <c r="C70" s="491" t="s">
        <v>15</v>
      </c>
      <c r="D70" s="482">
        <v>1</v>
      </c>
      <c r="E70" s="485">
        <v>3.8</v>
      </c>
      <c r="F70" s="22"/>
      <c r="G70" s="22">
        <v>126</v>
      </c>
      <c r="H70" s="504">
        <v>200</v>
      </c>
      <c r="I70" s="810"/>
      <c r="J70" s="811"/>
      <c r="K70" s="812"/>
      <c r="M70" s="23">
        <f t="shared" si="2"/>
        <v>25200</v>
      </c>
    </row>
    <row r="71" spans="1:13" s="23" customFormat="1" ht="20.25" customHeight="1">
      <c r="A71" s="522">
        <v>69</v>
      </c>
      <c r="B71" s="602" t="s">
        <v>571</v>
      </c>
      <c r="C71" s="483" t="s">
        <v>15</v>
      </c>
      <c r="D71" s="484">
        <v>1</v>
      </c>
      <c r="E71" s="523">
        <v>5.1</v>
      </c>
      <c r="F71" s="498"/>
      <c r="G71" s="524">
        <v>75</v>
      </c>
      <c r="H71" s="499">
        <v>280</v>
      </c>
      <c r="I71" s="813"/>
      <c r="J71" s="814"/>
      <c r="K71" s="815"/>
      <c r="M71" s="23">
        <f t="shared" si="2"/>
        <v>21000</v>
      </c>
    </row>
    <row r="72" spans="1:13" s="23" customFormat="1" ht="20.25" customHeight="1">
      <c r="A72" s="11">
        <v>70</v>
      </c>
      <c r="B72" s="590" t="s">
        <v>572</v>
      </c>
      <c r="C72" s="481" t="s">
        <v>15</v>
      </c>
      <c r="D72" s="482">
        <v>1</v>
      </c>
      <c r="E72" s="485">
        <v>6.75</v>
      </c>
      <c r="F72" s="10">
        <v>40</v>
      </c>
      <c r="G72" s="22">
        <v>0</v>
      </c>
      <c r="H72" s="504">
        <v>380</v>
      </c>
      <c r="I72" s="751" t="s">
        <v>469</v>
      </c>
      <c r="J72" s="752"/>
      <c r="K72" s="753"/>
      <c r="M72" s="23">
        <f t="shared" si="2"/>
        <v>15200</v>
      </c>
    </row>
    <row r="73" spans="1:13" s="23" customFormat="1" ht="20.25" customHeight="1">
      <c r="A73" s="559">
        <v>71</v>
      </c>
      <c r="B73" s="601" t="s">
        <v>573</v>
      </c>
      <c r="C73" s="561" t="s">
        <v>15</v>
      </c>
      <c r="D73" s="562">
        <v>1</v>
      </c>
      <c r="E73" s="563">
        <v>8.2</v>
      </c>
      <c r="F73" s="560">
        <v>6</v>
      </c>
      <c r="G73" s="565">
        <v>13.3</v>
      </c>
      <c r="H73" s="564">
        <v>445</v>
      </c>
      <c r="I73" s="754"/>
      <c r="J73" s="755"/>
      <c r="K73" s="756"/>
      <c r="M73" s="23">
        <f t="shared" si="2"/>
        <v>8588.5</v>
      </c>
    </row>
    <row r="74" spans="1:13" s="23" customFormat="1" ht="20.25" customHeight="1">
      <c r="A74" s="11">
        <v>72</v>
      </c>
      <c r="B74" s="590" t="s">
        <v>733</v>
      </c>
      <c r="C74" s="481" t="s">
        <v>15</v>
      </c>
      <c r="D74" s="482">
        <v>1</v>
      </c>
      <c r="E74" s="485">
        <v>9</v>
      </c>
      <c r="F74" s="10">
        <v>24</v>
      </c>
      <c r="G74" s="10">
        <v>12</v>
      </c>
      <c r="H74" s="504">
        <v>550</v>
      </c>
      <c r="I74" s="754"/>
      <c r="J74" s="755"/>
      <c r="K74" s="756"/>
      <c r="M74" s="23">
        <f t="shared" si="2"/>
        <v>19800</v>
      </c>
    </row>
    <row r="75" spans="1:13" s="23" customFormat="1" ht="20.25" customHeight="1">
      <c r="A75" s="522">
        <v>73</v>
      </c>
      <c r="B75" s="602" t="s">
        <v>659</v>
      </c>
      <c r="C75" s="525" t="s">
        <v>15</v>
      </c>
      <c r="D75" s="484">
        <v>1</v>
      </c>
      <c r="E75" s="523">
        <v>14</v>
      </c>
      <c r="F75" s="524"/>
      <c r="G75" s="498">
        <v>0</v>
      </c>
      <c r="H75" s="499">
        <v>0</v>
      </c>
      <c r="I75" s="757"/>
      <c r="J75" s="758"/>
      <c r="K75" s="759"/>
      <c r="M75" s="23">
        <f t="shared" si="2"/>
        <v>0</v>
      </c>
    </row>
    <row r="76" spans="1:13" s="23" customFormat="1" ht="20.25" customHeight="1">
      <c r="A76" s="11">
        <v>74</v>
      </c>
      <c r="B76" s="611" t="s">
        <v>535</v>
      </c>
      <c r="C76" s="481" t="s">
        <v>15</v>
      </c>
      <c r="D76" s="482">
        <v>1</v>
      </c>
      <c r="E76" s="488">
        <v>0.7</v>
      </c>
      <c r="F76" s="413">
        <v>12</v>
      </c>
      <c r="G76" s="413">
        <v>194</v>
      </c>
      <c r="H76" s="504">
        <v>40</v>
      </c>
      <c r="I76" s="751" t="s">
        <v>734</v>
      </c>
      <c r="J76" s="752"/>
      <c r="K76" s="753"/>
      <c r="M76" s="23">
        <f t="shared" si="2"/>
        <v>8240</v>
      </c>
    </row>
    <row r="77" spans="1:13" s="23" customFormat="1" ht="20.25" customHeight="1">
      <c r="A77" s="559">
        <v>75</v>
      </c>
      <c r="B77" s="612" t="s">
        <v>536</v>
      </c>
      <c r="C77" s="561" t="s">
        <v>15</v>
      </c>
      <c r="D77" s="562">
        <v>1</v>
      </c>
      <c r="E77" s="568">
        <v>0.92</v>
      </c>
      <c r="F77" s="560">
        <v>9</v>
      </c>
      <c r="G77" s="560">
        <v>513</v>
      </c>
      <c r="H77" s="564">
        <v>55</v>
      </c>
      <c r="I77" s="754"/>
      <c r="J77" s="755"/>
      <c r="K77" s="756"/>
      <c r="M77" s="23">
        <f t="shared" si="2"/>
        <v>28710</v>
      </c>
    </row>
    <row r="78" spans="1:13" s="23" customFormat="1" ht="20.25" customHeight="1">
      <c r="A78" s="11">
        <v>76</v>
      </c>
      <c r="B78" s="611" t="s">
        <v>537</v>
      </c>
      <c r="C78" s="481" t="s">
        <v>15</v>
      </c>
      <c r="D78" s="482">
        <v>1</v>
      </c>
      <c r="E78" s="488">
        <v>1.3</v>
      </c>
      <c r="F78" s="413">
        <v>90</v>
      </c>
      <c r="G78" s="413">
        <v>222</v>
      </c>
      <c r="H78" s="504">
        <v>70</v>
      </c>
      <c r="I78" s="754"/>
      <c r="J78" s="755"/>
      <c r="K78" s="756"/>
      <c r="M78" s="23">
        <f t="shared" si="2"/>
        <v>21840</v>
      </c>
    </row>
    <row r="79" spans="1:13" s="23" customFormat="1" ht="19.5" customHeight="1">
      <c r="A79" s="522">
        <v>77</v>
      </c>
      <c r="B79" s="613" t="s">
        <v>539</v>
      </c>
      <c r="C79" s="483" t="s">
        <v>15</v>
      </c>
      <c r="D79" s="484">
        <v>1</v>
      </c>
      <c r="E79" s="487">
        <v>1.3</v>
      </c>
      <c r="F79" s="498">
        <v>24</v>
      </c>
      <c r="G79" s="498">
        <v>298</v>
      </c>
      <c r="H79" s="499">
        <v>70</v>
      </c>
      <c r="I79" s="757"/>
      <c r="J79" s="758"/>
      <c r="K79" s="759"/>
      <c r="M79" s="23">
        <f t="shared" si="2"/>
        <v>22540</v>
      </c>
    </row>
    <row r="80" spans="1:13" s="23" customFormat="1" ht="19.5" customHeight="1">
      <c r="A80" s="11">
        <v>78</v>
      </c>
      <c r="B80" s="611" t="s">
        <v>540</v>
      </c>
      <c r="C80" s="481" t="s">
        <v>15</v>
      </c>
      <c r="D80" s="482">
        <v>1</v>
      </c>
      <c r="E80" s="488">
        <v>1.4</v>
      </c>
      <c r="F80" s="413">
        <v>90</v>
      </c>
      <c r="G80" s="413">
        <v>109</v>
      </c>
      <c r="H80" s="504">
        <v>80</v>
      </c>
      <c r="I80" s="816" t="s">
        <v>736</v>
      </c>
      <c r="J80" s="817"/>
      <c r="K80" s="818"/>
      <c r="M80" s="23">
        <f t="shared" si="2"/>
        <v>15920</v>
      </c>
    </row>
    <row r="81" spans="1:13" s="23" customFormat="1" ht="19.5" customHeight="1">
      <c r="A81" s="559">
        <v>79</v>
      </c>
      <c r="B81" s="612" t="s">
        <v>646</v>
      </c>
      <c r="C81" s="561" t="s">
        <v>15</v>
      </c>
      <c r="D81" s="562">
        <v>1</v>
      </c>
      <c r="E81" s="568">
        <v>1.5</v>
      </c>
      <c r="F81" s="560">
        <v>156</v>
      </c>
      <c r="G81" s="560">
        <v>894</v>
      </c>
      <c r="H81" s="564">
        <v>80</v>
      </c>
      <c r="I81" s="819"/>
      <c r="J81" s="820"/>
      <c r="K81" s="821"/>
      <c r="M81" s="23">
        <f t="shared" si="2"/>
        <v>84000</v>
      </c>
    </row>
    <row r="82" spans="1:13" s="23" customFormat="1" ht="19.5" customHeight="1">
      <c r="A82" s="11">
        <v>80</v>
      </c>
      <c r="B82" s="611" t="s">
        <v>541</v>
      </c>
      <c r="C82" s="481" t="s">
        <v>15</v>
      </c>
      <c r="D82" s="482">
        <v>1</v>
      </c>
      <c r="E82" s="488">
        <v>1.8</v>
      </c>
      <c r="F82" s="413">
        <v>0</v>
      </c>
      <c r="G82" s="413">
        <v>0</v>
      </c>
      <c r="H82" s="504">
        <v>0</v>
      </c>
      <c r="I82" s="819"/>
      <c r="J82" s="820"/>
      <c r="K82" s="821"/>
      <c r="M82" s="23">
        <f t="shared" si="2"/>
        <v>0</v>
      </c>
    </row>
    <row r="83" spans="1:13" s="23" customFormat="1" ht="19.5" customHeight="1">
      <c r="A83" s="522">
        <v>81</v>
      </c>
      <c r="B83" s="613" t="s">
        <v>728</v>
      </c>
      <c r="C83" s="483" t="s">
        <v>15</v>
      </c>
      <c r="D83" s="484">
        <v>1</v>
      </c>
      <c r="E83" s="487">
        <v>1.9</v>
      </c>
      <c r="F83" s="498">
        <v>0</v>
      </c>
      <c r="G83" s="498">
        <v>212</v>
      </c>
      <c r="H83" s="499">
        <v>110</v>
      </c>
      <c r="I83" s="819"/>
      <c r="J83" s="820"/>
      <c r="K83" s="821"/>
      <c r="M83" s="23">
        <f t="shared" si="2"/>
        <v>23320</v>
      </c>
    </row>
    <row r="84" spans="1:13" s="23" customFormat="1" ht="19.5" customHeight="1">
      <c r="A84" s="11">
        <v>82</v>
      </c>
      <c r="B84" s="614" t="s">
        <v>637</v>
      </c>
      <c r="C84" s="435" t="s">
        <v>15</v>
      </c>
      <c r="D84" s="448">
        <v>1</v>
      </c>
      <c r="E84" s="486">
        <v>1.8</v>
      </c>
      <c r="F84" s="10">
        <v>192</v>
      </c>
      <c r="G84" s="10">
        <v>218</v>
      </c>
      <c r="H84" s="348">
        <v>105</v>
      </c>
      <c r="I84" s="822"/>
      <c r="J84" s="823"/>
      <c r="K84" s="824"/>
      <c r="M84" s="23">
        <f t="shared" si="2"/>
        <v>43050</v>
      </c>
    </row>
    <row r="85" spans="1:13" ht="19.5" customHeight="1">
      <c r="A85" s="559">
        <v>83</v>
      </c>
      <c r="B85" s="612" t="s">
        <v>543</v>
      </c>
      <c r="C85" s="561" t="s">
        <v>15</v>
      </c>
      <c r="D85" s="562">
        <v>1</v>
      </c>
      <c r="E85" s="568">
        <v>2.3</v>
      </c>
      <c r="F85" s="560">
        <v>0</v>
      </c>
      <c r="G85" s="560">
        <v>0</v>
      </c>
      <c r="H85" s="564">
        <v>0</v>
      </c>
      <c r="I85" s="837" t="s">
        <v>466</v>
      </c>
      <c r="J85" s="838"/>
      <c r="K85" s="839"/>
      <c r="M85" s="23">
        <f t="shared" si="2"/>
        <v>0</v>
      </c>
    </row>
    <row r="86" spans="1:13" ht="19.5" customHeight="1">
      <c r="A86" s="11">
        <v>84</v>
      </c>
      <c r="B86" s="614" t="s">
        <v>544</v>
      </c>
      <c r="C86" s="435" t="s">
        <v>15</v>
      </c>
      <c r="D86" s="448">
        <v>1</v>
      </c>
      <c r="E86" s="486">
        <v>3.1</v>
      </c>
      <c r="F86" s="10">
        <v>48</v>
      </c>
      <c r="G86" s="10">
        <v>216</v>
      </c>
      <c r="H86" s="348">
        <v>180</v>
      </c>
      <c r="I86" s="840"/>
      <c r="J86" s="841"/>
      <c r="K86" s="842"/>
      <c r="M86" s="23">
        <f t="shared" si="2"/>
        <v>47520</v>
      </c>
    </row>
    <row r="87" spans="1:13" ht="19.5" customHeight="1">
      <c r="A87" s="522">
        <v>85</v>
      </c>
      <c r="B87" s="613" t="s">
        <v>545</v>
      </c>
      <c r="C87" s="483" t="s">
        <v>15</v>
      </c>
      <c r="D87" s="484">
        <v>1</v>
      </c>
      <c r="E87" s="487"/>
      <c r="F87" s="498">
        <v>18</v>
      </c>
      <c r="G87" s="498">
        <v>0</v>
      </c>
      <c r="H87" s="499">
        <v>0</v>
      </c>
      <c r="I87" s="840"/>
      <c r="J87" s="841"/>
      <c r="K87" s="842"/>
      <c r="M87" s="23">
        <f t="shared" si="2"/>
        <v>0</v>
      </c>
    </row>
    <row r="88" spans="1:13" ht="19.5" customHeight="1">
      <c r="A88" s="11">
        <v>86</v>
      </c>
      <c r="B88" s="614" t="s">
        <v>546</v>
      </c>
      <c r="C88" s="435" t="s">
        <v>15</v>
      </c>
      <c r="D88" s="448">
        <v>1</v>
      </c>
      <c r="E88" s="486">
        <v>3.2</v>
      </c>
      <c r="F88" s="10">
        <v>12</v>
      </c>
      <c r="G88" s="10">
        <v>106</v>
      </c>
      <c r="H88" s="348">
        <v>180</v>
      </c>
      <c r="I88" s="840"/>
      <c r="J88" s="841"/>
      <c r="K88" s="842"/>
      <c r="M88" s="23">
        <f t="shared" si="2"/>
        <v>21240</v>
      </c>
    </row>
    <row r="89" spans="1:13" ht="19.5" customHeight="1">
      <c r="A89" s="559">
        <v>87</v>
      </c>
      <c r="B89" s="612" t="s">
        <v>547</v>
      </c>
      <c r="C89" s="561" t="s">
        <v>15</v>
      </c>
      <c r="D89" s="562">
        <v>1</v>
      </c>
      <c r="E89" s="568">
        <v>3.8</v>
      </c>
      <c r="F89" s="560">
        <v>84</v>
      </c>
      <c r="G89" s="560">
        <v>144</v>
      </c>
      <c r="H89" s="564">
        <v>225</v>
      </c>
      <c r="I89" s="840"/>
      <c r="J89" s="841"/>
      <c r="K89" s="842"/>
      <c r="M89" s="23">
        <f t="shared" si="2"/>
        <v>51300</v>
      </c>
    </row>
    <row r="90" spans="1:13" ht="19.5" customHeight="1">
      <c r="A90" s="11">
        <v>88</v>
      </c>
      <c r="B90" s="614" t="s">
        <v>708</v>
      </c>
      <c r="C90" s="435" t="s">
        <v>15</v>
      </c>
      <c r="D90" s="448">
        <v>1</v>
      </c>
      <c r="E90" s="486">
        <v>5.4</v>
      </c>
      <c r="F90" s="10">
        <v>30</v>
      </c>
      <c r="G90" s="10">
        <v>6</v>
      </c>
      <c r="H90" s="348">
        <v>285</v>
      </c>
      <c r="I90" s="843"/>
      <c r="J90" s="844"/>
      <c r="K90" s="845"/>
      <c r="M90" s="23">
        <f t="shared" si="2"/>
        <v>10260</v>
      </c>
    </row>
    <row r="91" spans="1:13" ht="19.5" customHeight="1">
      <c r="A91" s="522">
        <v>89</v>
      </c>
      <c r="B91" s="613" t="s">
        <v>548</v>
      </c>
      <c r="C91" s="483" t="s">
        <v>15</v>
      </c>
      <c r="D91" s="484">
        <v>1</v>
      </c>
      <c r="E91" s="487">
        <v>7.3</v>
      </c>
      <c r="F91" s="498">
        <v>60</v>
      </c>
      <c r="G91" s="498">
        <v>32</v>
      </c>
      <c r="H91" s="499">
        <v>385</v>
      </c>
      <c r="I91" s="828" t="s">
        <v>468</v>
      </c>
      <c r="J91" s="829"/>
      <c r="K91" s="830"/>
      <c r="M91" s="23">
        <f t="shared" si="2"/>
        <v>35420</v>
      </c>
    </row>
    <row r="92" spans="1:13" ht="19.5" customHeight="1">
      <c r="A92" s="11">
        <v>90</v>
      </c>
      <c r="B92" s="611" t="s">
        <v>549</v>
      </c>
      <c r="C92" s="481" t="s">
        <v>15</v>
      </c>
      <c r="D92" s="482">
        <v>1</v>
      </c>
      <c r="E92" s="488">
        <v>9.2</v>
      </c>
      <c r="F92" s="10">
        <v>18</v>
      </c>
      <c r="G92" s="10">
        <v>99</v>
      </c>
      <c r="H92" s="348">
        <v>490</v>
      </c>
      <c r="I92" s="831"/>
      <c r="J92" s="832"/>
      <c r="K92" s="833"/>
      <c r="M92" s="23">
        <f t="shared" si="2"/>
        <v>57330</v>
      </c>
    </row>
    <row r="93" spans="1:13" ht="19.5" customHeight="1">
      <c r="A93" s="559">
        <v>91</v>
      </c>
      <c r="B93" s="612" t="s">
        <v>676</v>
      </c>
      <c r="C93" s="561" t="s">
        <v>15</v>
      </c>
      <c r="D93" s="562">
        <v>1</v>
      </c>
      <c r="E93" s="570">
        <v>25</v>
      </c>
      <c r="F93" s="565">
        <v>0</v>
      </c>
      <c r="G93" s="560">
        <v>3.67</v>
      </c>
      <c r="H93" s="571">
        <v>1400</v>
      </c>
      <c r="I93" s="834"/>
      <c r="J93" s="835"/>
      <c r="K93" s="836"/>
      <c r="M93" s="23">
        <f t="shared" si="2"/>
        <v>5138</v>
      </c>
    </row>
    <row r="94" spans="1:13" ht="19.5" customHeight="1">
      <c r="A94" s="11">
        <v>92</v>
      </c>
      <c r="B94" s="574" t="s">
        <v>553</v>
      </c>
      <c r="C94" s="25" t="s">
        <v>648</v>
      </c>
      <c r="D94" s="25" t="s">
        <v>648</v>
      </c>
      <c r="E94" s="22">
        <v>0</v>
      </c>
      <c r="F94" s="419">
        <v>500</v>
      </c>
      <c r="G94" s="419">
        <v>500</v>
      </c>
      <c r="H94" s="224"/>
      <c r="I94" s="224"/>
      <c r="K94" s="23"/>
      <c r="M94" s="19">
        <f>SUM(M3:M93)</f>
        <v>1835490</v>
      </c>
    </row>
    <row r="95" spans="1:11" ht="19.5" customHeight="1">
      <c r="A95" s="11">
        <v>93</v>
      </c>
      <c r="B95" s="574" t="s">
        <v>554</v>
      </c>
      <c r="C95" s="25" t="s">
        <v>648</v>
      </c>
      <c r="D95" s="25" t="s">
        <v>648</v>
      </c>
      <c r="E95" s="22">
        <v>0</v>
      </c>
      <c r="F95" s="419">
        <v>600</v>
      </c>
      <c r="G95" s="419">
        <v>600</v>
      </c>
      <c r="H95" s="224"/>
      <c r="I95" s="224"/>
      <c r="K95" s="23"/>
    </row>
    <row r="96" spans="1:11" ht="19.5" customHeight="1">
      <c r="A96" s="11">
        <v>94</v>
      </c>
      <c r="B96" s="574" t="s">
        <v>555</v>
      </c>
      <c r="C96" s="25" t="s">
        <v>648</v>
      </c>
      <c r="D96" s="25" t="s">
        <v>648</v>
      </c>
      <c r="E96" s="22">
        <v>0</v>
      </c>
      <c r="F96" s="419">
        <v>1050</v>
      </c>
      <c r="G96" s="419">
        <v>1050</v>
      </c>
      <c r="H96" s="418"/>
      <c r="I96" s="418"/>
      <c r="K96" s="23"/>
    </row>
    <row r="97" spans="1:11" ht="15.75" customHeight="1">
      <c r="A97" s="11">
        <v>95</v>
      </c>
      <c r="B97" s="574" t="s">
        <v>556</v>
      </c>
      <c r="C97" s="25" t="s">
        <v>648</v>
      </c>
      <c r="D97" s="25" t="s">
        <v>648</v>
      </c>
      <c r="E97" s="22">
        <v>0</v>
      </c>
      <c r="F97" s="419">
        <v>1330</v>
      </c>
      <c r="G97" s="419">
        <v>1330</v>
      </c>
      <c r="K97" s="23"/>
    </row>
    <row r="98" spans="1:11" ht="15.75" customHeight="1">
      <c r="A98" s="11">
        <v>96</v>
      </c>
      <c r="B98" s="575" t="s">
        <v>682</v>
      </c>
      <c r="C98" s="25" t="s">
        <v>648</v>
      </c>
      <c r="D98" s="25" t="s">
        <v>648</v>
      </c>
      <c r="E98" s="22">
        <v>0</v>
      </c>
      <c r="F98" s="419">
        <v>0</v>
      </c>
      <c r="G98" s="419">
        <v>0</v>
      </c>
      <c r="K98" s="23"/>
    </row>
    <row r="99" spans="1:11" ht="15.75" customHeight="1">
      <c r="A99" s="11">
        <v>97</v>
      </c>
      <c r="B99" s="575" t="s">
        <v>557</v>
      </c>
      <c r="C99" s="25" t="s">
        <v>648</v>
      </c>
      <c r="D99" s="25" t="s">
        <v>648</v>
      </c>
      <c r="E99" s="22">
        <v>0</v>
      </c>
      <c r="F99" s="419">
        <v>1000</v>
      </c>
      <c r="G99" s="419">
        <v>1000</v>
      </c>
      <c r="K99" s="23"/>
    </row>
    <row r="100" spans="1:11" ht="15.75" customHeight="1">
      <c r="A100" s="11">
        <v>98</v>
      </c>
      <c r="B100" s="576" t="s">
        <v>604</v>
      </c>
      <c r="C100" s="25" t="s">
        <v>648</v>
      </c>
      <c r="D100" s="25" t="s">
        <v>648</v>
      </c>
      <c r="E100" s="10">
        <v>0</v>
      </c>
      <c r="F100" s="348">
        <v>220</v>
      </c>
      <c r="G100" s="348">
        <v>220</v>
      </c>
      <c r="K100" s="23"/>
    </row>
    <row r="101" spans="1:11" ht="15.75" customHeight="1">
      <c r="A101" s="11">
        <v>99</v>
      </c>
      <c r="B101" s="615"/>
      <c r="C101" s="25"/>
      <c r="D101" s="25"/>
      <c r="E101" s="22">
        <v>0</v>
      </c>
      <c r="F101" s="348">
        <v>0</v>
      </c>
      <c r="G101" s="348">
        <v>0</v>
      </c>
      <c r="K101" s="23"/>
    </row>
    <row r="102" spans="1:11" ht="15.75" customHeight="1">
      <c r="A102" s="11">
        <v>100</v>
      </c>
      <c r="B102" s="577" t="s">
        <v>587</v>
      </c>
      <c r="C102" s="25"/>
      <c r="D102" s="25"/>
      <c r="E102" s="22">
        <v>0</v>
      </c>
      <c r="F102" s="348">
        <v>60</v>
      </c>
      <c r="G102" s="348">
        <v>60</v>
      </c>
      <c r="K102" s="23"/>
    </row>
    <row r="103" spans="1:11" ht="15.75" customHeight="1">
      <c r="A103" s="11">
        <v>101</v>
      </c>
      <c r="B103" s="576" t="s">
        <v>605</v>
      </c>
      <c r="C103" s="25"/>
      <c r="D103" s="25"/>
      <c r="E103" s="22">
        <v>0</v>
      </c>
      <c r="F103" s="348">
        <v>60</v>
      </c>
      <c r="G103" s="348">
        <v>60</v>
      </c>
      <c r="K103" s="23"/>
    </row>
    <row r="104" spans="1:11" ht="15.75" customHeight="1">
      <c r="A104" s="11">
        <v>102</v>
      </c>
      <c r="B104" s="577" t="s">
        <v>570</v>
      </c>
      <c r="C104" s="25"/>
      <c r="D104" s="25"/>
      <c r="E104" s="22">
        <v>0</v>
      </c>
      <c r="F104" s="348">
        <v>60</v>
      </c>
      <c r="G104" s="348">
        <v>60</v>
      </c>
      <c r="K104" s="23"/>
    </row>
    <row r="105" spans="1:11" ht="15.75" customHeight="1">
      <c r="A105" s="11">
        <v>103</v>
      </c>
      <c r="B105" s="578" t="s">
        <v>559</v>
      </c>
      <c r="C105" s="25"/>
      <c r="D105" s="25"/>
      <c r="E105" s="22">
        <v>0</v>
      </c>
      <c r="F105" s="348">
        <v>110</v>
      </c>
      <c r="G105" s="348">
        <v>110</v>
      </c>
      <c r="K105" s="23"/>
    </row>
    <row r="106" spans="1:11" ht="15.75" customHeight="1">
      <c r="A106" s="11"/>
      <c r="B106" s="579"/>
      <c r="C106" s="25"/>
      <c r="D106" s="25"/>
      <c r="E106" s="22"/>
      <c r="F106" s="20"/>
      <c r="G106" s="348"/>
      <c r="K106" s="23"/>
    </row>
    <row r="107" spans="1:11" ht="20.25" customHeight="1">
      <c r="A107" s="11"/>
      <c r="K107" s="23"/>
    </row>
    <row r="108" spans="1:11" ht="20.25" customHeight="1">
      <c r="A108" s="11"/>
      <c r="K108" s="23"/>
    </row>
    <row r="109" spans="1:11" ht="20.25" customHeight="1">
      <c r="A109" s="11"/>
      <c r="K109" s="23"/>
    </row>
    <row r="110" spans="1:11" ht="20.25" customHeight="1">
      <c r="A110" s="11"/>
      <c r="K110" s="23"/>
    </row>
    <row r="111" spans="1:11" ht="20.25" customHeight="1">
      <c r="A111" s="11"/>
      <c r="K111" s="23"/>
    </row>
    <row r="112" spans="1:11" ht="20.25" customHeight="1">
      <c r="A112" s="11"/>
      <c r="K112" s="23"/>
    </row>
  </sheetData>
  <sheetProtection/>
  <mergeCells count="19">
    <mergeCell ref="I43:K44"/>
    <mergeCell ref="I66:K71"/>
    <mergeCell ref="I34:K39"/>
    <mergeCell ref="I64:K65"/>
    <mergeCell ref="I91:K93"/>
    <mergeCell ref="I85:K90"/>
    <mergeCell ref="I56:K57"/>
    <mergeCell ref="I80:K84"/>
    <mergeCell ref="I58:K63"/>
    <mergeCell ref="I32:K33"/>
    <mergeCell ref="I76:K79"/>
    <mergeCell ref="I72:K75"/>
    <mergeCell ref="I45:K55"/>
    <mergeCell ref="I40:K42"/>
    <mergeCell ref="A1:A2"/>
    <mergeCell ref="I1:K2"/>
    <mergeCell ref="I19:K21"/>
    <mergeCell ref="I31:K31"/>
    <mergeCell ref="I22:K30"/>
  </mergeCells>
  <printOptions horizontalCentered="1"/>
  <pageMargins left="0" right="0" top="0" bottom="0" header="0" footer="0"/>
  <pageSetup fitToHeight="0" horizontalDpi="600" verticalDpi="600" orientation="portrait" paperSize="9" scale="46" r:id="rId1"/>
  <rowBreaks count="1" manualBreakCount="1">
    <brk id="9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25" defaultRowHeight="12.75"/>
  <cols>
    <col min="1" max="1" width="5.50390625" style="19" customWidth="1"/>
    <col min="2" max="2" width="39.00390625" style="19" customWidth="1"/>
    <col min="3" max="3" width="9.625" style="19" customWidth="1"/>
    <col min="4" max="4" width="9.50390625" style="19" customWidth="1"/>
    <col min="5" max="5" width="12.50390625" style="19" customWidth="1"/>
    <col min="6" max="6" width="15.50390625" style="19" customWidth="1"/>
    <col min="7" max="7" width="17.125" style="393" customWidth="1"/>
    <col min="8" max="16384" width="9.125" style="19" customWidth="1"/>
  </cols>
  <sheetData>
    <row r="1" spans="1:7" s="14" customFormat="1" ht="18" customHeight="1">
      <c r="A1" s="385" t="s">
        <v>1</v>
      </c>
      <c r="B1" s="855" t="s">
        <v>608</v>
      </c>
      <c r="C1" s="857" t="s">
        <v>644</v>
      </c>
      <c r="D1" s="373" t="s">
        <v>609</v>
      </c>
      <c r="E1" s="378" t="s">
        <v>610</v>
      </c>
      <c r="F1" s="375" t="s">
        <v>611</v>
      </c>
      <c r="G1" s="387" t="s">
        <v>612</v>
      </c>
    </row>
    <row r="2" spans="1:7" s="23" customFormat="1" ht="20.25" customHeight="1">
      <c r="A2" s="384" t="s">
        <v>37</v>
      </c>
      <c r="B2" s="856"/>
      <c r="C2" s="858"/>
      <c r="D2" s="377" t="s">
        <v>613</v>
      </c>
      <c r="E2" s="376" t="s">
        <v>614</v>
      </c>
      <c r="F2" s="372" t="s">
        <v>615</v>
      </c>
      <c r="G2" s="388" t="s">
        <v>616</v>
      </c>
    </row>
    <row r="3" spans="1:10" s="23" customFormat="1" ht="17.25">
      <c r="A3" s="383">
        <v>1</v>
      </c>
      <c r="B3" s="382" t="s">
        <v>617</v>
      </c>
      <c r="C3" s="386" t="s">
        <v>618</v>
      </c>
      <c r="D3" s="381">
        <v>13.41</v>
      </c>
      <c r="E3" s="380">
        <v>55</v>
      </c>
      <c r="F3" s="380">
        <v>12</v>
      </c>
      <c r="G3" s="389">
        <f>(E3+F3)*D3</f>
        <v>898.47</v>
      </c>
      <c r="H3" s="23">
        <f>D3*E3</f>
        <v>737.55</v>
      </c>
      <c r="I3" s="23">
        <f>D3*F3</f>
        <v>160.92000000000002</v>
      </c>
      <c r="J3" s="23">
        <f>SUM(H3:I3)</f>
        <v>898.47</v>
      </c>
    </row>
    <row r="4" spans="1:7" s="23" customFormat="1" ht="17.25">
      <c r="A4" s="383">
        <v>2</v>
      </c>
      <c r="B4" s="382" t="s">
        <v>619</v>
      </c>
      <c r="C4" s="386" t="s">
        <v>618</v>
      </c>
      <c r="D4" s="381">
        <v>9.51</v>
      </c>
      <c r="E4" s="380">
        <v>55</v>
      </c>
      <c r="F4" s="399">
        <v>12</v>
      </c>
      <c r="G4" s="389">
        <f aca="true" t="shared" si="0" ref="G4:G45">(E4+F4)*D4</f>
        <v>637.17</v>
      </c>
    </row>
    <row r="5" spans="1:7" s="23" customFormat="1" ht="17.25">
      <c r="A5" s="383">
        <v>3</v>
      </c>
      <c r="B5" s="382" t="s">
        <v>620</v>
      </c>
      <c r="C5" s="386" t="s">
        <v>618</v>
      </c>
      <c r="D5" s="381">
        <v>7.56</v>
      </c>
      <c r="E5" s="380">
        <v>55</v>
      </c>
      <c r="F5" s="399">
        <v>12</v>
      </c>
      <c r="G5" s="389">
        <f t="shared" si="0"/>
        <v>506.52</v>
      </c>
    </row>
    <row r="6" spans="1:7" s="23" customFormat="1" ht="17.25">
      <c r="A6" s="383">
        <v>4</v>
      </c>
      <c r="B6" s="382" t="s">
        <v>621</v>
      </c>
      <c r="C6" s="386" t="s">
        <v>622</v>
      </c>
      <c r="D6" s="381">
        <v>29.52</v>
      </c>
      <c r="E6" s="380">
        <v>55</v>
      </c>
      <c r="F6" s="399">
        <v>12</v>
      </c>
      <c r="G6" s="389">
        <f t="shared" si="0"/>
        <v>1977.84</v>
      </c>
    </row>
    <row r="7" spans="1:7" s="23" customFormat="1" ht="17.25">
      <c r="A7" s="383">
        <v>5</v>
      </c>
      <c r="B7" s="382" t="s">
        <v>617</v>
      </c>
      <c r="C7" s="386" t="s">
        <v>622</v>
      </c>
      <c r="D7" s="381">
        <v>15.72</v>
      </c>
      <c r="E7" s="380">
        <v>55</v>
      </c>
      <c r="F7" s="399">
        <v>12</v>
      </c>
      <c r="G7" s="389">
        <f t="shared" si="0"/>
        <v>1053.24</v>
      </c>
    </row>
    <row r="8" spans="1:7" s="23" customFormat="1" ht="17.25">
      <c r="A8" s="383">
        <v>6</v>
      </c>
      <c r="B8" s="382" t="s">
        <v>619</v>
      </c>
      <c r="C8" s="386" t="s">
        <v>622</v>
      </c>
      <c r="D8" s="381">
        <v>11.12</v>
      </c>
      <c r="E8" s="380">
        <v>55</v>
      </c>
      <c r="F8" s="399">
        <v>12</v>
      </c>
      <c r="G8" s="389">
        <f t="shared" si="0"/>
        <v>745.04</v>
      </c>
    </row>
    <row r="9" spans="1:7" s="23" customFormat="1" ht="17.25">
      <c r="A9" s="383">
        <v>7</v>
      </c>
      <c r="B9" s="382" t="s">
        <v>620</v>
      </c>
      <c r="C9" s="386" t="s">
        <v>622</v>
      </c>
      <c r="D9" s="381">
        <v>8.82</v>
      </c>
      <c r="E9" s="380">
        <v>55</v>
      </c>
      <c r="F9" s="399">
        <v>12</v>
      </c>
      <c r="G9" s="389">
        <f t="shared" si="0"/>
        <v>590.94</v>
      </c>
    </row>
    <row r="10" spans="1:7" s="23" customFormat="1" ht="17.25">
      <c r="A10" s="383">
        <v>8</v>
      </c>
      <c r="B10" s="382" t="s">
        <v>617</v>
      </c>
      <c r="C10" s="386" t="s">
        <v>623</v>
      </c>
      <c r="D10" s="381">
        <v>18.99</v>
      </c>
      <c r="E10" s="380">
        <v>55</v>
      </c>
      <c r="F10" s="399">
        <v>12</v>
      </c>
      <c r="G10" s="389">
        <f t="shared" si="0"/>
        <v>1272.33</v>
      </c>
    </row>
    <row r="11" spans="1:7" s="23" customFormat="1" ht="17.25">
      <c r="A11" s="383">
        <v>9</v>
      </c>
      <c r="B11" s="382" t="s">
        <v>619</v>
      </c>
      <c r="C11" s="386" t="s">
        <v>623</v>
      </c>
      <c r="D11" s="381">
        <v>13.29</v>
      </c>
      <c r="E11" s="380">
        <v>55</v>
      </c>
      <c r="F11" s="399">
        <v>12</v>
      </c>
      <c r="G11" s="389">
        <f t="shared" si="0"/>
        <v>890.43</v>
      </c>
    </row>
    <row r="12" spans="1:7" s="23" customFormat="1" ht="17.25">
      <c r="A12" s="383">
        <v>10</v>
      </c>
      <c r="B12" s="382" t="s">
        <v>620</v>
      </c>
      <c r="C12" s="386" t="s">
        <v>623</v>
      </c>
      <c r="D12" s="381">
        <v>10.44</v>
      </c>
      <c r="E12" s="380">
        <v>55</v>
      </c>
      <c r="F12" s="399">
        <v>12</v>
      </c>
      <c r="G12" s="389">
        <f t="shared" si="0"/>
        <v>699.48</v>
      </c>
    </row>
    <row r="13" spans="1:7" s="23" customFormat="1" ht="17.25">
      <c r="A13" s="383">
        <v>11</v>
      </c>
      <c r="B13" s="382" t="s">
        <v>617</v>
      </c>
      <c r="C13" s="386" t="s">
        <v>624</v>
      </c>
      <c r="D13" s="381">
        <v>21.3</v>
      </c>
      <c r="E13" s="380">
        <v>55</v>
      </c>
      <c r="F13" s="399">
        <v>12</v>
      </c>
      <c r="G13" s="389">
        <f t="shared" si="0"/>
        <v>1427.1000000000001</v>
      </c>
    </row>
    <row r="14" spans="1:7" s="23" customFormat="1" ht="17.25">
      <c r="A14" s="383">
        <v>12</v>
      </c>
      <c r="B14" s="382" t="s">
        <v>619</v>
      </c>
      <c r="C14" s="386" t="s">
        <v>624</v>
      </c>
      <c r="D14" s="381">
        <v>14.9</v>
      </c>
      <c r="E14" s="380">
        <v>55</v>
      </c>
      <c r="F14" s="399">
        <v>12</v>
      </c>
      <c r="G14" s="389">
        <f t="shared" si="0"/>
        <v>998.3000000000001</v>
      </c>
    </row>
    <row r="15" spans="1:7" s="23" customFormat="1" ht="17.25">
      <c r="A15" s="383">
        <v>13</v>
      </c>
      <c r="B15" s="382" t="s">
        <v>620</v>
      </c>
      <c r="C15" s="386" t="s">
        <v>624</v>
      </c>
      <c r="D15" s="381">
        <v>11.7</v>
      </c>
      <c r="E15" s="380">
        <v>55</v>
      </c>
      <c r="F15" s="399">
        <v>12</v>
      </c>
      <c r="G15" s="389">
        <f t="shared" si="0"/>
        <v>783.9</v>
      </c>
    </row>
    <row r="16" spans="1:7" s="23" customFormat="1" ht="18.75" customHeight="1">
      <c r="A16" s="383">
        <v>14</v>
      </c>
      <c r="B16" s="382" t="s">
        <v>625</v>
      </c>
      <c r="C16" s="386" t="s">
        <v>626</v>
      </c>
      <c r="D16" s="381">
        <v>27.24</v>
      </c>
      <c r="E16" s="380">
        <v>55</v>
      </c>
      <c r="F16" s="399">
        <v>12</v>
      </c>
      <c r="G16" s="389">
        <f t="shared" si="0"/>
        <v>1825.08</v>
      </c>
    </row>
    <row r="17" spans="1:7" s="23" customFormat="1" ht="18" customHeight="1">
      <c r="A17" s="383">
        <v>15</v>
      </c>
      <c r="B17" s="379" t="s">
        <v>619</v>
      </c>
      <c r="C17" s="386" t="s">
        <v>626</v>
      </c>
      <c r="D17" s="381">
        <v>19.04</v>
      </c>
      <c r="E17" s="380">
        <v>55</v>
      </c>
      <c r="F17" s="399">
        <v>12</v>
      </c>
      <c r="G17" s="389">
        <f t="shared" si="0"/>
        <v>1275.6799999999998</v>
      </c>
    </row>
    <row r="18" spans="1:7" s="23" customFormat="1" ht="18" customHeight="1">
      <c r="A18" s="383">
        <v>16</v>
      </c>
      <c r="B18" s="379" t="s">
        <v>620</v>
      </c>
      <c r="C18" s="386" t="s">
        <v>626</v>
      </c>
      <c r="D18" s="381">
        <v>14.94</v>
      </c>
      <c r="E18" s="380">
        <v>55</v>
      </c>
      <c r="F18" s="399">
        <v>12</v>
      </c>
      <c r="G18" s="389">
        <f t="shared" si="0"/>
        <v>1000.98</v>
      </c>
    </row>
    <row r="19" spans="1:7" s="23" customFormat="1" ht="18" customHeight="1">
      <c r="A19" s="383">
        <v>17</v>
      </c>
      <c r="B19" s="379" t="s">
        <v>617</v>
      </c>
      <c r="C19" s="386" t="s">
        <v>627</v>
      </c>
      <c r="D19" s="381">
        <v>25.81</v>
      </c>
      <c r="E19" s="380">
        <v>55</v>
      </c>
      <c r="F19" s="399">
        <v>12</v>
      </c>
      <c r="G19" s="389">
        <f t="shared" si="0"/>
        <v>1729.27</v>
      </c>
    </row>
    <row r="20" spans="1:7" s="23" customFormat="1" ht="18" customHeight="1">
      <c r="A20" s="383">
        <v>18</v>
      </c>
      <c r="B20" s="379" t="s">
        <v>619</v>
      </c>
      <c r="C20" s="386" t="s">
        <v>627</v>
      </c>
      <c r="D20" s="381">
        <v>17.91</v>
      </c>
      <c r="E20" s="380">
        <v>55</v>
      </c>
      <c r="F20" s="399">
        <v>12</v>
      </c>
      <c r="G20" s="389">
        <f t="shared" si="0"/>
        <v>1199.97</v>
      </c>
    </row>
    <row r="21" spans="1:7" s="23" customFormat="1" ht="18" customHeight="1">
      <c r="A21" s="383">
        <v>19</v>
      </c>
      <c r="B21" s="379" t="s">
        <v>620</v>
      </c>
      <c r="C21" s="386" t="s">
        <v>627</v>
      </c>
      <c r="D21" s="381">
        <v>13.96</v>
      </c>
      <c r="E21" s="380">
        <v>55</v>
      </c>
      <c r="F21" s="399">
        <v>12</v>
      </c>
      <c r="G21" s="389">
        <f t="shared" si="0"/>
        <v>935.32</v>
      </c>
    </row>
    <row r="22" spans="1:7" s="23" customFormat="1" ht="18" customHeight="1">
      <c r="A22" s="383">
        <v>20</v>
      </c>
      <c r="B22" s="379" t="s">
        <v>617</v>
      </c>
      <c r="C22" s="386" t="s">
        <v>628</v>
      </c>
      <c r="D22" s="381">
        <v>28.12</v>
      </c>
      <c r="E22" s="380">
        <v>55</v>
      </c>
      <c r="F22" s="399">
        <v>12</v>
      </c>
      <c r="G22" s="389">
        <f t="shared" si="0"/>
        <v>1884.04</v>
      </c>
    </row>
    <row r="23" spans="1:7" s="23" customFormat="1" ht="18" customHeight="1">
      <c r="A23" s="383">
        <v>21</v>
      </c>
      <c r="B23" s="379" t="s">
        <v>619</v>
      </c>
      <c r="C23" s="386" t="s">
        <v>628</v>
      </c>
      <c r="D23" s="381">
        <v>19.52</v>
      </c>
      <c r="E23" s="380">
        <v>55</v>
      </c>
      <c r="F23" s="399">
        <v>12</v>
      </c>
      <c r="G23" s="389">
        <f t="shared" si="0"/>
        <v>1307.84</v>
      </c>
    </row>
    <row r="24" spans="1:7" s="23" customFormat="1" ht="18" customHeight="1">
      <c r="A24" s="383">
        <v>22</v>
      </c>
      <c r="B24" s="379" t="s">
        <v>620</v>
      </c>
      <c r="C24" s="386" t="s">
        <v>628</v>
      </c>
      <c r="D24" s="381">
        <v>15.22</v>
      </c>
      <c r="E24" s="380">
        <v>55</v>
      </c>
      <c r="F24" s="399">
        <v>12</v>
      </c>
      <c r="G24" s="389">
        <f t="shared" si="0"/>
        <v>1019.74</v>
      </c>
    </row>
    <row r="25" spans="1:7" s="23" customFormat="1" ht="18" customHeight="1">
      <c r="A25" s="383">
        <v>23</v>
      </c>
      <c r="B25" s="379" t="s">
        <v>617</v>
      </c>
      <c r="C25" s="386" t="s">
        <v>629</v>
      </c>
      <c r="D25" s="381">
        <v>34.08</v>
      </c>
      <c r="E25" s="380">
        <v>55</v>
      </c>
      <c r="F25" s="399">
        <v>12</v>
      </c>
      <c r="G25" s="389">
        <f t="shared" si="0"/>
        <v>2283.3599999999997</v>
      </c>
    </row>
    <row r="26" spans="1:7" s="23" customFormat="1" ht="17.25">
      <c r="A26" s="383">
        <v>24</v>
      </c>
      <c r="B26" s="379" t="s">
        <v>619</v>
      </c>
      <c r="C26" s="386" t="s">
        <v>629</v>
      </c>
      <c r="D26" s="381">
        <v>23.66</v>
      </c>
      <c r="E26" s="380">
        <v>55</v>
      </c>
      <c r="F26" s="399">
        <v>12</v>
      </c>
      <c r="G26" s="389">
        <f t="shared" si="0"/>
        <v>1585.22</v>
      </c>
    </row>
    <row r="27" spans="1:7" s="23" customFormat="1" ht="17.25">
      <c r="A27" s="383">
        <v>25</v>
      </c>
      <c r="B27" s="379" t="s">
        <v>620</v>
      </c>
      <c r="C27" s="386" t="s">
        <v>629</v>
      </c>
      <c r="D27" s="381">
        <v>18.46</v>
      </c>
      <c r="E27" s="380">
        <v>55</v>
      </c>
      <c r="F27" s="399">
        <v>12</v>
      </c>
      <c r="G27" s="389">
        <f t="shared" si="0"/>
        <v>1236.8200000000002</v>
      </c>
    </row>
    <row r="28" spans="1:7" s="23" customFormat="1" ht="17.25">
      <c r="A28" s="383">
        <v>26</v>
      </c>
      <c r="B28" s="379" t="s">
        <v>617</v>
      </c>
      <c r="C28" s="386" t="s">
        <v>630</v>
      </c>
      <c r="D28" s="381">
        <v>41.32</v>
      </c>
      <c r="E28" s="380">
        <v>55</v>
      </c>
      <c r="F28" s="399">
        <v>12</v>
      </c>
      <c r="G28" s="389">
        <f t="shared" si="0"/>
        <v>2768.44</v>
      </c>
    </row>
    <row r="29" spans="1:7" s="23" customFormat="1" ht="18.75" customHeight="1">
      <c r="A29" s="383">
        <v>27</v>
      </c>
      <c r="B29" s="379" t="s">
        <v>619</v>
      </c>
      <c r="C29" s="386" t="s">
        <v>630</v>
      </c>
      <c r="D29" s="381">
        <v>28.72</v>
      </c>
      <c r="E29" s="380">
        <v>55</v>
      </c>
      <c r="F29" s="399">
        <v>12</v>
      </c>
      <c r="G29" s="389">
        <f t="shared" si="0"/>
        <v>1924.24</v>
      </c>
    </row>
    <row r="30" spans="1:7" s="23" customFormat="1" ht="18.75" customHeight="1">
      <c r="A30" s="383">
        <v>28</v>
      </c>
      <c r="B30" s="379" t="s">
        <v>620</v>
      </c>
      <c r="C30" s="386" t="s">
        <v>630</v>
      </c>
      <c r="D30" s="381">
        <v>22.42</v>
      </c>
      <c r="E30" s="380">
        <v>55</v>
      </c>
      <c r="F30" s="399">
        <v>12</v>
      </c>
      <c r="G30" s="389">
        <f t="shared" si="0"/>
        <v>1502.14</v>
      </c>
    </row>
    <row r="31" spans="1:7" s="23" customFormat="1" ht="18.75" customHeight="1">
      <c r="A31" s="383">
        <v>29</v>
      </c>
      <c r="B31" s="379" t="s">
        <v>617</v>
      </c>
      <c r="C31" s="386" t="s">
        <v>631</v>
      </c>
      <c r="D31" s="381">
        <v>37.28</v>
      </c>
      <c r="E31" s="380">
        <v>55</v>
      </c>
      <c r="F31" s="399">
        <v>12</v>
      </c>
      <c r="G31" s="389">
        <f t="shared" si="0"/>
        <v>2497.76</v>
      </c>
    </row>
    <row r="32" spans="1:7" s="23" customFormat="1" ht="18.75" customHeight="1">
      <c r="A32" s="383">
        <v>30</v>
      </c>
      <c r="B32" s="379" t="s">
        <v>619</v>
      </c>
      <c r="C32" s="386" t="s">
        <v>631</v>
      </c>
      <c r="D32" s="381">
        <v>25.68</v>
      </c>
      <c r="E32" s="380">
        <v>55</v>
      </c>
      <c r="F32" s="399">
        <v>12</v>
      </c>
      <c r="G32" s="389">
        <f t="shared" si="0"/>
        <v>1720.56</v>
      </c>
    </row>
    <row r="33" spans="1:7" s="23" customFormat="1" ht="18.75" customHeight="1">
      <c r="A33" s="383">
        <v>31</v>
      </c>
      <c r="B33" s="379" t="s">
        <v>620</v>
      </c>
      <c r="C33" s="386" t="s">
        <v>631</v>
      </c>
      <c r="D33" s="381">
        <v>19.88</v>
      </c>
      <c r="E33" s="380">
        <v>55</v>
      </c>
      <c r="F33" s="399">
        <v>12</v>
      </c>
      <c r="G33" s="389">
        <f t="shared" si="0"/>
        <v>1331.96</v>
      </c>
    </row>
    <row r="34" spans="1:7" s="23" customFormat="1" ht="18.75" customHeight="1">
      <c r="A34" s="383">
        <v>32</v>
      </c>
      <c r="B34" s="379" t="s">
        <v>617</v>
      </c>
      <c r="C34" s="386" t="s">
        <v>632</v>
      </c>
      <c r="D34" s="381">
        <v>39.59</v>
      </c>
      <c r="E34" s="380">
        <v>55</v>
      </c>
      <c r="F34" s="399">
        <v>12</v>
      </c>
      <c r="G34" s="389">
        <f t="shared" si="0"/>
        <v>2652.53</v>
      </c>
    </row>
    <row r="35" spans="1:7" s="23" customFormat="1" ht="18.75" customHeight="1">
      <c r="A35" s="383">
        <v>33</v>
      </c>
      <c r="B35" s="379" t="s">
        <v>619</v>
      </c>
      <c r="C35" s="386" t="s">
        <v>632</v>
      </c>
      <c r="D35" s="381">
        <v>27.29</v>
      </c>
      <c r="E35" s="380">
        <v>55</v>
      </c>
      <c r="F35" s="399">
        <v>12</v>
      </c>
      <c r="G35" s="389">
        <f t="shared" si="0"/>
        <v>1828.4299999999998</v>
      </c>
    </row>
    <row r="36" spans="1:7" s="23" customFormat="1" ht="18.75" customHeight="1">
      <c r="A36" s="383">
        <v>34</v>
      </c>
      <c r="B36" s="379" t="s">
        <v>620</v>
      </c>
      <c r="C36" s="386" t="s">
        <v>632</v>
      </c>
      <c r="D36" s="381">
        <v>21.14</v>
      </c>
      <c r="E36" s="380">
        <v>55</v>
      </c>
      <c r="F36" s="399">
        <v>12</v>
      </c>
      <c r="G36" s="389">
        <f t="shared" si="0"/>
        <v>1416.38</v>
      </c>
    </row>
    <row r="37" spans="1:7" s="23" customFormat="1" ht="18.75" customHeight="1">
      <c r="A37" s="383">
        <v>35</v>
      </c>
      <c r="B37" s="379" t="s">
        <v>617</v>
      </c>
      <c r="C37" s="386" t="s">
        <v>633</v>
      </c>
      <c r="D37" s="381">
        <v>45.53</v>
      </c>
      <c r="E37" s="380">
        <v>55</v>
      </c>
      <c r="F37" s="399">
        <v>12</v>
      </c>
      <c r="G37" s="389">
        <f t="shared" si="0"/>
        <v>3050.51</v>
      </c>
    </row>
    <row r="38" spans="1:7" s="23" customFormat="1" ht="20.25" customHeight="1">
      <c r="A38" s="383">
        <v>36</v>
      </c>
      <c r="B38" s="379" t="s">
        <v>619</v>
      </c>
      <c r="C38" s="386" t="s">
        <v>633</v>
      </c>
      <c r="D38" s="381">
        <v>31.43</v>
      </c>
      <c r="E38" s="380">
        <v>55</v>
      </c>
      <c r="F38" s="399">
        <v>12</v>
      </c>
      <c r="G38" s="389">
        <f t="shared" si="0"/>
        <v>2105.81</v>
      </c>
    </row>
    <row r="39" spans="1:7" s="23" customFormat="1" ht="20.25" customHeight="1">
      <c r="A39" s="383">
        <v>37</v>
      </c>
      <c r="B39" s="379" t="s">
        <v>620</v>
      </c>
      <c r="C39" s="386" t="s">
        <v>633</v>
      </c>
      <c r="D39" s="381">
        <v>24.38</v>
      </c>
      <c r="E39" s="380">
        <v>55</v>
      </c>
      <c r="F39" s="399">
        <v>12</v>
      </c>
      <c r="G39" s="389">
        <f t="shared" si="0"/>
        <v>1633.46</v>
      </c>
    </row>
    <row r="40" spans="1:7" s="23" customFormat="1" ht="20.25" customHeight="1">
      <c r="A40" s="383">
        <v>38</v>
      </c>
      <c r="B40" s="379" t="s">
        <v>617</v>
      </c>
      <c r="C40" s="386" t="s">
        <v>634</v>
      </c>
      <c r="D40" s="381">
        <v>52.79</v>
      </c>
      <c r="E40" s="380">
        <v>55</v>
      </c>
      <c r="F40" s="399">
        <v>12</v>
      </c>
      <c r="G40" s="389">
        <f t="shared" si="0"/>
        <v>3536.93</v>
      </c>
    </row>
    <row r="41" spans="1:7" s="23" customFormat="1" ht="20.25" customHeight="1">
      <c r="A41" s="383">
        <v>39</v>
      </c>
      <c r="B41" s="379" t="s">
        <v>619</v>
      </c>
      <c r="C41" s="386" t="s">
        <v>634</v>
      </c>
      <c r="D41" s="381">
        <v>36.49</v>
      </c>
      <c r="E41" s="380">
        <v>55</v>
      </c>
      <c r="F41" s="399">
        <v>12</v>
      </c>
      <c r="G41" s="389">
        <f t="shared" si="0"/>
        <v>2444.83</v>
      </c>
    </row>
    <row r="42" spans="1:7" s="23" customFormat="1" ht="20.25" customHeight="1">
      <c r="A42" s="383">
        <v>40</v>
      </c>
      <c r="B42" s="379" t="s">
        <v>620</v>
      </c>
      <c r="C42" s="386" t="s">
        <v>634</v>
      </c>
      <c r="D42" s="381">
        <v>28.34</v>
      </c>
      <c r="E42" s="380">
        <v>55</v>
      </c>
      <c r="F42" s="399">
        <v>12</v>
      </c>
      <c r="G42" s="389">
        <f t="shared" si="0"/>
        <v>1898.78</v>
      </c>
    </row>
    <row r="43" spans="1:10" s="23" customFormat="1" ht="20.25" customHeight="1">
      <c r="A43" s="383">
        <v>41</v>
      </c>
      <c r="B43" s="379" t="s">
        <v>635</v>
      </c>
      <c r="C43" s="386" t="s">
        <v>636</v>
      </c>
      <c r="D43" s="381">
        <v>65</v>
      </c>
      <c r="E43" s="380">
        <v>55</v>
      </c>
      <c r="F43" s="399">
        <v>12</v>
      </c>
      <c r="G43" s="389">
        <f t="shared" si="0"/>
        <v>4355</v>
      </c>
      <c r="H43" s="23">
        <f>D43*E43</f>
        <v>3575</v>
      </c>
      <c r="I43" s="23">
        <f>D43*F43</f>
        <v>780</v>
      </c>
      <c r="J43" s="23">
        <f>SUM(H43:I43)</f>
        <v>4355</v>
      </c>
    </row>
    <row r="44" spans="1:7" s="23" customFormat="1" ht="20.25" customHeight="1">
      <c r="A44" s="383">
        <v>42</v>
      </c>
      <c r="B44" s="379" t="s">
        <v>619</v>
      </c>
      <c r="C44" s="386" t="s">
        <v>636</v>
      </c>
      <c r="D44" s="381">
        <v>45</v>
      </c>
      <c r="E44" s="380">
        <v>55</v>
      </c>
      <c r="F44" s="399">
        <v>12</v>
      </c>
      <c r="G44" s="389">
        <f t="shared" si="0"/>
        <v>3015</v>
      </c>
    </row>
    <row r="45" spans="1:7" s="23" customFormat="1" ht="20.25" customHeight="1">
      <c r="A45" s="383">
        <v>43</v>
      </c>
      <c r="B45" s="379" t="s">
        <v>620</v>
      </c>
      <c r="C45" s="386" t="s">
        <v>636</v>
      </c>
      <c r="D45" s="381">
        <v>35</v>
      </c>
      <c r="E45" s="380">
        <v>55</v>
      </c>
      <c r="F45" s="399">
        <v>12</v>
      </c>
      <c r="G45" s="389">
        <f t="shared" si="0"/>
        <v>2345</v>
      </c>
    </row>
    <row r="46" spans="1:7" s="23" customFormat="1" ht="20.25" customHeight="1">
      <c r="A46" s="384"/>
      <c r="B46" s="374"/>
      <c r="C46" s="374"/>
      <c r="D46" s="374"/>
      <c r="E46" s="374"/>
      <c r="F46" s="374"/>
      <c r="G46" s="390"/>
    </row>
    <row r="47" spans="1:7" s="23" customFormat="1" ht="20.25" customHeight="1">
      <c r="A47" s="384"/>
      <c r="B47" s="374"/>
      <c r="C47" s="374"/>
      <c r="D47" s="374"/>
      <c r="E47" s="374"/>
      <c r="F47" s="374"/>
      <c r="G47" s="391"/>
    </row>
    <row r="48" s="23" customFormat="1" ht="20.25" customHeight="1">
      <c r="G48" s="392"/>
    </row>
    <row r="49" s="23" customFormat="1" ht="20.25" customHeight="1">
      <c r="G49" s="392"/>
    </row>
    <row r="50" s="23" customFormat="1" ht="20.25" customHeight="1">
      <c r="G50" s="392"/>
    </row>
    <row r="51" s="23" customFormat="1" ht="20.25" customHeight="1">
      <c r="G51" s="392"/>
    </row>
    <row r="52" s="23" customFormat="1" ht="20.25" customHeight="1">
      <c r="G52" s="392"/>
    </row>
    <row r="53" s="23" customFormat="1" ht="20.25" customHeight="1">
      <c r="G53" s="392"/>
    </row>
    <row r="54" s="23" customFormat="1" ht="21.75" customHeight="1">
      <c r="G54" s="392"/>
    </row>
    <row r="55" s="23" customFormat="1" ht="21.75" customHeight="1">
      <c r="G55" s="392"/>
    </row>
    <row r="56" s="23" customFormat="1" ht="21.75" customHeight="1">
      <c r="G56" s="392"/>
    </row>
    <row r="57" s="23" customFormat="1" ht="21.75" customHeight="1">
      <c r="G57" s="392"/>
    </row>
    <row r="58" s="23" customFormat="1" ht="21.75" customHeight="1">
      <c r="G58" s="392"/>
    </row>
    <row r="59" s="23" customFormat="1" ht="21.75" customHeight="1">
      <c r="G59" s="392"/>
    </row>
    <row r="60" s="23" customFormat="1" ht="17.25">
      <c r="G60" s="392"/>
    </row>
    <row r="61" s="23" customFormat="1" ht="17.25">
      <c r="G61" s="392"/>
    </row>
    <row r="62" s="23" customFormat="1" ht="18.75" customHeight="1">
      <c r="G62" s="392"/>
    </row>
    <row r="63" s="23" customFormat="1" ht="21.75" customHeight="1">
      <c r="G63" s="392"/>
    </row>
    <row r="64" s="23" customFormat="1" ht="21.75" customHeight="1">
      <c r="G64" s="392"/>
    </row>
    <row r="65" s="23" customFormat="1" ht="21.75" customHeight="1">
      <c r="G65" s="392"/>
    </row>
    <row r="66" s="23" customFormat="1" ht="21.75" customHeight="1">
      <c r="G66" s="392"/>
    </row>
    <row r="67" s="23" customFormat="1" ht="21.75" customHeight="1">
      <c r="G67" s="392"/>
    </row>
    <row r="68" s="23" customFormat="1" ht="21.75" customHeight="1">
      <c r="G68" s="392"/>
    </row>
    <row r="69" s="23" customFormat="1" ht="21.75" customHeight="1">
      <c r="G69" s="392"/>
    </row>
    <row r="70" s="23" customFormat="1" ht="21.75" customHeight="1">
      <c r="G70" s="392"/>
    </row>
    <row r="71" s="23" customFormat="1" ht="21.75" customHeight="1">
      <c r="G71" s="392"/>
    </row>
    <row r="72" s="23" customFormat="1" ht="21.75" customHeight="1">
      <c r="G72" s="392"/>
    </row>
    <row r="73" s="23" customFormat="1" ht="21.75" customHeight="1">
      <c r="G73" s="392"/>
    </row>
    <row r="74" s="23" customFormat="1" ht="21.75" customHeight="1">
      <c r="G74" s="392"/>
    </row>
    <row r="75" s="23" customFormat="1" ht="21.75" customHeight="1">
      <c r="G75" s="392"/>
    </row>
    <row r="76" s="23" customFormat="1" ht="21.75" customHeight="1">
      <c r="G76" s="392"/>
    </row>
    <row r="77" s="23" customFormat="1" ht="21.75" customHeight="1">
      <c r="G77" s="392"/>
    </row>
    <row r="78" s="23" customFormat="1" ht="17.25">
      <c r="G78" s="392"/>
    </row>
    <row r="79" spans="1:7" s="23" customFormat="1" ht="17.25">
      <c r="A79" s="19"/>
      <c r="G79" s="392"/>
    </row>
    <row r="80" ht="18" customHeight="1"/>
    <row r="81" ht="18" customHeight="1"/>
    <row r="98" ht="18" customHeight="1"/>
  </sheetData>
  <sheetProtection/>
  <mergeCells count="2">
    <mergeCell ref="B1:B2"/>
    <mergeCell ref="C1:C2"/>
  </mergeCells>
  <printOptions horizontalCentered="1"/>
  <pageMargins left="0" right="0" top="0" bottom="0" header="0" footer="0"/>
  <pageSetup fitToHeight="0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266"/>
  <sheetViews>
    <sheetView zoomScaleSheetLayoutView="70" zoomScalePageLayoutView="0" workbookViewId="0" topLeftCell="AT1">
      <pane ySplit="3" topLeftCell="A4" activePane="bottomLeft" state="frozen"/>
      <selection pane="topLeft" activeCell="A1" sqref="A1"/>
      <selection pane="bottomLeft" activeCell="BB9" sqref="BB9"/>
    </sheetView>
  </sheetViews>
  <sheetFormatPr defaultColWidth="9.125" defaultRowHeight="19.5" customHeight="1"/>
  <cols>
    <col min="1" max="1" width="6.00390625" style="33" customWidth="1"/>
    <col min="2" max="2" width="7.375" style="33" customWidth="1"/>
    <col min="3" max="7" width="9.125" style="33" customWidth="1"/>
    <col min="8" max="8" width="2.50390625" style="51" customWidth="1"/>
    <col min="9" max="9" width="10.625" style="32" customWidth="1"/>
    <col min="10" max="15" width="9.125" style="32" customWidth="1"/>
    <col min="16" max="16" width="2.50390625" style="51" customWidth="1"/>
    <col min="17" max="17" width="6.00390625" style="33" customWidth="1"/>
    <col min="18" max="18" width="7.375" style="33" customWidth="1"/>
    <col min="19" max="23" width="9.125" style="33" customWidth="1"/>
    <col min="24" max="24" width="2.50390625" style="51" customWidth="1"/>
    <col min="25" max="25" width="5.00390625" style="33" customWidth="1"/>
    <col min="26" max="26" width="7.875" style="33" customWidth="1"/>
    <col min="27" max="31" width="9.125" style="33" customWidth="1"/>
    <col min="32" max="32" width="3.125" style="33" customWidth="1"/>
    <col min="33" max="33" width="5.375" style="33" customWidth="1"/>
    <col min="34" max="34" width="7.625" style="33" customWidth="1"/>
    <col min="35" max="39" width="9.125" style="33" customWidth="1"/>
    <col min="40" max="40" width="2.50390625" style="33" customWidth="1"/>
    <col min="41" max="41" width="5.50390625" style="33" customWidth="1"/>
    <col min="42" max="42" width="7.375" style="33" customWidth="1"/>
    <col min="43" max="46" width="9.125" style="33" customWidth="1"/>
    <col min="47" max="47" width="10.125" style="33" customWidth="1"/>
    <col min="48" max="48" width="2.50390625" style="51" customWidth="1"/>
    <col min="49" max="49" width="5.00390625" style="33" customWidth="1"/>
    <col min="50" max="50" width="7.875" style="33" customWidth="1"/>
    <col min="51" max="55" width="9.125" style="33" customWidth="1"/>
    <col min="56" max="56" width="3.125" style="33" customWidth="1"/>
    <col min="57" max="57" width="5.375" style="33" customWidth="1"/>
    <col min="58" max="58" width="7.625" style="33" customWidth="1"/>
    <col min="59" max="63" width="9.125" style="33" customWidth="1"/>
    <col min="64" max="64" width="2.50390625" style="33" customWidth="1"/>
    <col min="65" max="65" width="5.50390625" style="33" customWidth="1"/>
    <col min="66" max="66" width="7.375" style="33" customWidth="1"/>
    <col min="67" max="70" width="9.125" style="33" customWidth="1"/>
    <col min="71" max="71" width="9.875" style="33" bestFit="1" customWidth="1"/>
    <col min="72" max="72" width="2.125" style="33" customWidth="1"/>
    <col min="73" max="73" width="9.125" style="46" customWidth="1"/>
    <col min="74" max="74" width="16.375" style="33" customWidth="1"/>
    <col min="75" max="75" width="9.125" style="46" customWidth="1"/>
    <col min="76" max="76" width="16.125" style="33" customWidth="1"/>
    <col min="77" max="77" width="9.125" style="46" customWidth="1"/>
    <col min="78" max="78" width="15.875" style="33" customWidth="1"/>
    <col min="79" max="79" width="9.125" style="46" customWidth="1"/>
    <col min="80" max="80" width="15.625" style="33" customWidth="1"/>
    <col min="81" max="81" width="2.50390625" style="51" customWidth="1"/>
    <col min="82" max="82" width="4.625" style="33" customWidth="1"/>
    <col min="83" max="83" width="9.125" style="46" customWidth="1"/>
    <col min="84" max="84" width="13.50390625" style="33" customWidth="1"/>
    <col min="85" max="85" width="9.125" style="46" customWidth="1"/>
    <col min="86" max="86" width="12.50390625" style="33" customWidth="1"/>
    <col min="87" max="87" width="2.50390625" style="51" customWidth="1"/>
    <col min="88" max="88" width="6.00390625" style="33" customWidth="1"/>
    <col min="89" max="89" width="15.375" style="33" customWidth="1"/>
    <col min="90" max="90" width="7.375" style="33" customWidth="1"/>
    <col min="91" max="93" width="9.125" style="33" customWidth="1"/>
    <col min="94" max="94" width="2.50390625" style="51" customWidth="1"/>
    <col min="95" max="95" width="6.00390625" style="33" customWidth="1"/>
    <col min="96" max="96" width="8.50390625" style="33" customWidth="1"/>
    <col min="97" max="97" width="7.375" style="33" customWidth="1"/>
    <col min="98" max="102" width="9.125" style="33" customWidth="1"/>
    <col min="103" max="103" width="2.50390625" style="51" customWidth="1"/>
    <col min="104" max="104" width="6.00390625" style="33" customWidth="1"/>
    <col min="105" max="105" width="10.50390625" style="33" customWidth="1"/>
    <col min="106" max="106" width="9.00390625" style="33" customWidth="1"/>
    <col min="107" max="107" width="8.125" style="33" customWidth="1"/>
    <col min="108" max="108" width="9.125" style="33" customWidth="1"/>
    <col min="109" max="109" width="9.00390625" style="33" customWidth="1"/>
    <col min="110" max="111" width="7.375" style="33" customWidth="1"/>
    <col min="112" max="117" width="9.125" style="33" customWidth="1"/>
    <col min="118" max="118" width="2.50390625" style="51" customWidth="1"/>
    <col min="119" max="119" width="6.00390625" style="158" customWidth="1"/>
    <col min="120" max="120" width="8.50390625" style="158" customWidth="1"/>
    <col min="121" max="122" width="7.375" style="158" customWidth="1"/>
    <col min="123" max="127" width="9.125" style="158" customWidth="1"/>
    <col min="128" max="128" width="2.50390625" style="51" customWidth="1"/>
    <col min="129" max="129" width="6.00390625" style="33" customWidth="1"/>
    <col min="130" max="130" width="8.50390625" style="33" customWidth="1"/>
    <col min="131" max="131" width="7.375" style="33" customWidth="1"/>
    <col min="132" max="132" width="8.50390625" style="33" customWidth="1"/>
    <col min="133" max="134" width="7.375" style="33" customWidth="1"/>
    <col min="135" max="139" width="9.125" style="33" customWidth="1"/>
    <col min="140" max="140" width="2.50390625" style="51" customWidth="1"/>
    <col min="141" max="141" width="5.00390625" style="33" customWidth="1"/>
    <col min="142" max="142" width="7.875" style="33" customWidth="1"/>
    <col min="143" max="146" width="9.125" style="33" customWidth="1"/>
    <col min="147" max="147" width="9.375" style="33" bestFit="1" customWidth="1"/>
    <col min="148" max="148" width="3.50390625" style="33" customWidth="1"/>
    <col min="149" max="16384" width="9.125" style="33" customWidth="1"/>
  </cols>
  <sheetData>
    <row r="1" spans="8:147" ht="19.5" customHeight="1" thickBot="1">
      <c r="H1" s="33"/>
      <c r="I1" s="98"/>
      <c r="J1" s="919" t="s">
        <v>334</v>
      </c>
      <c r="K1" s="919"/>
      <c r="L1" s="919"/>
      <c r="M1" s="919"/>
      <c r="N1" s="98"/>
      <c r="O1" s="98"/>
      <c r="P1" s="33"/>
      <c r="X1" s="33"/>
      <c r="AV1" s="33"/>
      <c r="BU1" s="920" t="s">
        <v>338</v>
      </c>
      <c r="BV1" s="920"/>
      <c r="BW1" s="920"/>
      <c r="BX1" s="920"/>
      <c r="BY1" s="920"/>
      <c r="BZ1" s="920"/>
      <c r="CA1" s="920"/>
      <c r="CB1" s="920"/>
      <c r="CC1" s="33"/>
      <c r="CD1" s="101"/>
      <c r="CE1" s="915" t="s">
        <v>337</v>
      </c>
      <c r="CF1" s="915"/>
      <c r="CG1" s="915"/>
      <c r="CH1" s="915"/>
      <c r="CI1" s="33"/>
      <c r="CJ1" s="885" t="s">
        <v>342</v>
      </c>
      <c r="CK1" s="885"/>
      <c r="CL1" s="885"/>
      <c r="CM1" s="885"/>
      <c r="CN1" s="885"/>
      <c r="CO1" s="885"/>
      <c r="CP1" s="33"/>
      <c r="CQ1" s="158"/>
      <c r="CR1" s="863" t="s">
        <v>355</v>
      </c>
      <c r="CS1" s="863"/>
      <c r="CT1" s="863"/>
      <c r="CU1" s="863"/>
      <c r="CV1" s="863"/>
      <c r="CW1" s="863"/>
      <c r="CX1" s="159"/>
      <c r="CY1" s="33"/>
      <c r="DA1" s="878" t="s">
        <v>430</v>
      </c>
      <c r="DB1" s="878"/>
      <c r="DC1" s="878"/>
      <c r="DD1" s="878"/>
      <c r="DE1" s="878"/>
      <c r="DF1" s="878"/>
      <c r="DG1" s="878"/>
      <c r="DH1" s="878"/>
      <c r="DI1" s="878"/>
      <c r="DJ1" s="878"/>
      <c r="DK1" s="878"/>
      <c r="DL1" s="878"/>
      <c r="DM1" s="61"/>
      <c r="DN1" s="33"/>
      <c r="DP1" s="870" t="s">
        <v>378</v>
      </c>
      <c r="DQ1" s="871"/>
      <c r="DR1" s="871"/>
      <c r="DS1" s="871"/>
      <c r="DT1" s="871"/>
      <c r="DU1" s="871"/>
      <c r="DV1" s="871"/>
      <c r="DW1" s="872"/>
      <c r="DX1" s="33"/>
      <c r="DY1" s="127" t="s">
        <v>380</v>
      </c>
      <c r="DZ1" s="64"/>
      <c r="EA1" s="64"/>
      <c r="EB1" s="64"/>
      <c r="EC1" s="128"/>
      <c r="ED1" s="128"/>
      <c r="EE1" s="128"/>
      <c r="EF1" s="128"/>
      <c r="EG1" s="128"/>
      <c r="EH1" s="128"/>
      <c r="EI1" s="129"/>
      <c r="EJ1" s="33"/>
      <c r="EK1" s="139"/>
      <c r="EL1" s="859" t="s">
        <v>418</v>
      </c>
      <c r="EM1" s="859"/>
      <c r="EN1" s="859"/>
      <c r="EO1" s="859"/>
      <c r="EP1" s="859"/>
      <c r="EQ1" s="859"/>
    </row>
    <row r="2" spans="2:147" ht="19.5" customHeight="1" thickBot="1">
      <c r="B2" s="907" t="s">
        <v>156</v>
      </c>
      <c r="C2" s="908"/>
      <c r="D2" s="908"/>
      <c r="E2" s="908"/>
      <c r="F2" s="909"/>
      <c r="I2" s="911" t="s">
        <v>320</v>
      </c>
      <c r="J2" s="912"/>
      <c r="K2" s="912"/>
      <c r="L2" s="912"/>
      <c r="M2" s="912"/>
      <c r="N2" s="912"/>
      <c r="O2" s="913"/>
      <c r="R2" s="921" t="s">
        <v>335</v>
      </c>
      <c r="S2" s="922"/>
      <c r="T2" s="922"/>
      <c r="U2" s="922"/>
      <c r="V2" s="923"/>
      <c r="Y2" s="80"/>
      <c r="Z2" s="910" t="s">
        <v>336</v>
      </c>
      <c r="AA2" s="910"/>
      <c r="AB2" s="910"/>
      <c r="AC2" s="910"/>
      <c r="AD2" s="910"/>
      <c r="AE2" s="910"/>
      <c r="AF2" s="910"/>
      <c r="AG2" s="910"/>
      <c r="AH2" s="910"/>
      <c r="AI2" s="910"/>
      <c r="AJ2" s="910"/>
      <c r="AK2" s="910"/>
      <c r="AL2" s="910"/>
      <c r="AM2" s="910"/>
      <c r="AN2" s="910"/>
      <c r="AO2" s="910"/>
      <c r="AP2" s="910"/>
      <c r="AQ2" s="910"/>
      <c r="AR2" s="910"/>
      <c r="AS2" s="910"/>
      <c r="AT2" s="910"/>
      <c r="AU2" s="910"/>
      <c r="AW2" s="48"/>
      <c r="AX2" s="918" t="s">
        <v>149</v>
      </c>
      <c r="AY2" s="918"/>
      <c r="AZ2" s="918"/>
      <c r="BA2" s="918"/>
      <c r="BB2" s="918"/>
      <c r="BC2" s="918"/>
      <c r="BD2" s="918"/>
      <c r="BE2" s="918"/>
      <c r="BF2" s="918"/>
      <c r="BG2" s="918"/>
      <c r="BH2" s="918"/>
      <c r="BI2" s="918"/>
      <c r="BJ2" s="918"/>
      <c r="BK2" s="918"/>
      <c r="BL2" s="918"/>
      <c r="BM2" s="918"/>
      <c r="BN2" s="918"/>
      <c r="BO2" s="918"/>
      <c r="BP2" s="918"/>
      <c r="BQ2" s="918"/>
      <c r="BR2" s="918"/>
      <c r="BS2" s="918"/>
      <c r="BU2" s="914" t="s">
        <v>148</v>
      </c>
      <c r="BV2" s="93" t="s">
        <v>153</v>
      </c>
      <c r="BW2" s="914" t="s">
        <v>148</v>
      </c>
      <c r="BX2" s="93" t="s">
        <v>153</v>
      </c>
      <c r="BY2" s="914" t="s">
        <v>148</v>
      </c>
      <c r="BZ2" s="93" t="s">
        <v>153</v>
      </c>
      <c r="CA2" s="914" t="s">
        <v>148</v>
      </c>
      <c r="CB2" s="93" t="s">
        <v>153</v>
      </c>
      <c r="CD2" s="101"/>
      <c r="CE2" s="889" t="s">
        <v>148</v>
      </c>
      <c r="CF2" s="916" t="s">
        <v>339</v>
      </c>
      <c r="CG2" s="889" t="s">
        <v>148</v>
      </c>
      <c r="CH2" s="916" t="s">
        <v>340</v>
      </c>
      <c r="CK2" s="900" t="s">
        <v>341</v>
      </c>
      <c r="CQ2" s="160"/>
      <c r="CR2" s="864"/>
      <c r="CS2" s="864"/>
      <c r="CT2" s="864"/>
      <c r="CU2" s="864"/>
      <c r="CV2" s="864"/>
      <c r="CW2" s="864"/>
      <c r="CX2" s="160"/>
      <c r="DA2" s="116"/>
      <c r="DB2" s="116"/>
      <c r="DC2" s="116"/>
      <c r="DD2" s="860" t="s">
        <v>356</v>
      </c>
      <c r="DE2" s="861"/>
      <c r="DF2" s="862"/>
      <c r="DG2" s="897" t="s">
        <v>155</v>
      </c>
      <c r="DH2" s="898"/>
      <c r="DI2" s="899"/>
      <c r="DJ2" s="116"/>
      <c r="DK2" s="116"/>
      <c r="DL2" s="116"/>
      <c r="DM2" s="116"/>
      <c r="DO2" s="160"/>
      <c r="DP2" s="873"/>
      <c r="DQ2" s="864"/>
      <c r="DR2" s="864"/>
      <c r="DS2" s="864"/>
      <c r="DT2" s="864"/>
      <c r="DU2" s="864"/>
      <c r="DV2" s="864"/>
      <c r="DW2" s="874"/>
      <c r="DY2" s="114"/>
      <c r="DZ2" s="868" t="s">
        <v>382</v>
      </c>
      <c r="EA2" s="886" t="s">
        <v>383</v>
      </c>
      <c r="EB2" s="887"/>
      <c r="EC2" s="887"/>
      <c r="ED2" s="888"/>
      <c r="EE2" s="117"/>
      <c r="EF2" s="117"/>
      <c r="EG2" s="117"/>
      <c r="EH2" s="117"/>
      <c r="EI2" s="117"/>
      <c r="EK2" s="140"/>
      <c r="EL2" s="141"/>
      <c r="EM2" s="141"/>
      <c r="EN2" s="141"/>
      <c r="EO2" s="141"/>
      <c r="EP2" s="141"/>
      <c r="EQ2" s="141"/>
    </row>
    <row r="3" spans="1:147" s="34" customFormat="1" ht="30" customHeight="1" thickBot="1">
      <c r="A3" s="65"/>
      <c r="B3" s="66" t="s">
        <v>150</v>
      </c>
      <c r="C3" s="66" t="s">
        <v>151</v>
      </c>
      <c r="D3" s="67" t="s">
        <v>152</v>
      </c>
      <c r="E3" s="68" t="s">
        <v>105</v>
      </c>
      <c r="F3" s="66" t="s">
        <v>105</v>
      </c>
      <c r="G3" s="67" t="s">
        <v>152</v>
      </c>
      <c r="H3" s="52"/>
      <c r="I3" s="99" t="s">
        <v>319</v>
      </c>
      <c r="J3" s="882" t="s">
        <v>157</v>
      </c>
      <c r="K3" s="883"/>
      <c r="L3" s="883"/>
      <c r="M3" s="884"/>
      <c r="N3" s="99" t="s">
        <v>158</v>
      </c>
      <c r="O3" s="99" t="s">
        <v>159</v>
      </c>
      <c r="P3" s="52"/>
      <c r="Q3" s="79" t="s">
        <v>1</v>
      </c>
      <c r="R3" s="78" t="s">
        <v>150</v>
      </c>
      <c r="S3" s="53" t="s">
        <v>151</v>
      </c>
      <c r="T3" s="54" t="s">
        <v>152</v>
      </c>
      <c r="U3" s="55" t="s">
        <v>105</v>
      </c>
      <c r="V3" s="53" t="s">
        <v>105</v>
      </c>
      <c r="W3" s="54" t="s">
        <v>152</v>
      </c>
      <c r="X3" s="52"/>
      <c r="Y3" s="81" t="s">
        <v>1</v>
      </c>
      <c r="Z3" s="82" t="s">
        <v>150</v>
      </c>
      <c r="AA3" s="82" t="s">
        <v>151</v>
      </c>
      <c r="AB3" s="83" t="s">
        <v>152</v>
      </c>
      <c r="AC3" s="84" t="s">
        <v>105</v>
      </c>
      <c r="AD3" s="82" t="s">
        <v>105</v>
      </c>
      <c r="AE3" s="83" t="s">
        <v>152</v>
      </c>
      <c r="AF3" s="85"/>
      <c r="AG3" s="81" t="s">
        <v>1</v>
      </c>
      <c r="AH3" s="82" t="s">
        <v>150</v>
      </c>
      <c r="AI3" s="82" t="s">
        <v>151</v>
      </c>
      <c r="AJ3" s="83" t="s">
        <v>152</v>
      </c>
      <c r="AK3" s="84" t="s">
        <v>105</v>
      </c>
      <c r="AL3" s="82" t="s">
        <v>105</v>
      </c>
      <c r="AM3" s="83" t="s">
        <v>152</v>
      </c>
      <c r="AN3" s="85"/>
      <c r="AO3" s="81" t="s">
        <v>1</v>
      </c>
      <c r="AP3" s="82" t="s">
        <v>150</v>
      </c>
      <c r="AQ3" s="82" t="s">
        <v>151</v>
      </c>
      <c r="AR3" s="83" t="s">
        <v>152</v>
      </c>
      <c r="AS3" s="84" t="s">
        <v>105</v>
      </c>
      <c r="AT3" s="82" t="s">
        <v>105</v>
      </c>
      <c r="AU3" s="83" t="s">
        <v>152</v>
      </c>
      <c r="AV3" s="52"/>
      <c r="AW3" s="49" t="s">
        <v>1</v>
      </c>
      <c r="AX3" s="36" t="s">
        <v>150</v>
      </c>
      <c r="AY3" s="36" t="s">
        <v>151</v>
      </c>
      <c r="AZ3" s="39" t="s">
        <v>152</v>
      </c>
      <c r="BA3" s="50" t="s">
        <v>105</v>
      </c>
      <c r="BB3" s="36" t="s">
        <v>105</v>
      </c>
      <c r="BC3" s="39" t="s">
        <v>152</v>
      </c>
      <c r="BD3" s="47"/>
      <c r="BE3" s="49" t="s">
        <v>1</v>
      </c>
      <c r="BF3" s="36" t="s">
        <v>150</v>
      </c>
      <c r="BG3" s="36" t="s">
        <v>151</v>
      </c>
      <c r="BH3" s="39" t="s">
        <v>152</v>
      </c>
      <c r="BI3" s="50" t="s">
        <v>105</v>
      </c>
      <c r="BJ3" s="36" t="s">
        <v>105</v>
      </c>
      <c r="BK3" s="39" t="s">
        <v>152</v>
      </c>
      <c r="BL3" s="47"/>
      <c r="BM3" s="49" t="s">
        <v>1</v>
      </c>
      <c r="BN3" s="36" t="s">
        <v>150</v>
      </c>
      <c r="BO3" s="36" t="s">
        <v>151</v>
      </c>
      <c r="BP3" s="39" t="s">
        <v>152</v>
      </c>
      <c r="BQ3" s="50" t="s">
        <v>105</v>
      </c>
      <c r="BR3" s="36" t="s">
        <v>105</v>
      </c>
      <c r="BS3" s="39" t="s">
        <v>152</v>
      </c>
      <c r="BU3" s="914"/>
      <c r="BV3" s="94" t="s">
        <v>147</v>
      </c>
      <c r="BW3" s="914"/>
      <c r="BX3" s="94" t="s">
        <v>147</v>
      </c>
      <c r="BY3" s="914"/>
      <c r="BZ3" s="94" t="s">
        <v>147</v>
      </c>
      <c r="CA3" s="914"/>
      <c r="CB3" s="94" t="s">
        <v>147</v>
      </c>
      <c r="CC3" s="52"/>
      <c r="CD3" s="102" t="s">
        <v>1</v>
      </c>
      <c r="CE3" s="889"/>
      <c r="CF3" s="917"/>
      <c r="CG3" s="889"/>
      <c r="CH3" s="917"/>
      <c r="CI3" s="52"/>
      <c r="CJ3" s="110" t="s">
        <v>1</v>
      </c>
      <c r="CK3" s="901"/>
      <c r="CL3" s="111" t="s">
        <v>150</v>
      </c>
      <c r="CM3" s="63" t="s">
        <v>151</v>
      </c>
      <c r="CN3" s="112" t="s">
        <v>152</v>
      </c>
      <c r="CO3" s="113" t="s">
        <v>105</v>
      </c>
      <c r="CP3" s="52"/>
      <c r="CQ3" s="161" t="s">
        <v>1</v>
      </c>
      <c r="CR3" s="162" t="s">
        <v>357</v>
      </c>
      <c r="CS3" s="162" t="s">
        <v>358</v>
      </c>
      <c r="CT3" s="163" t="s">
        <v>151</v>
      </c>
      <c r="CU3" s="164" t="s">
        <v>152</v>
      </c>
      <c r="CV3" s="165" t="s">
        <v>105</v>
      </c>
      <c r="CW3" s="163" t="s">
        <v>105</v>
      </c>
      <c r="CX3" s="164" t="s">
        <v>152</v>
      </c>
      <c r="CY3" s="52"/>
      <c r="CZ3" s="109" t="s">
        <v>1</v>
      </c>
      <c r="DA3" s="315" t="s">
        <v>419</v>
      </c>
      <c r="DB3" s="316" t="s">
        <v>420</v>
      </c>
      <c r="DC3" s="316" t="s">
        <v>421</v>
      </c>
      <c r="DD3" s="317" t="s">
        <v>422</v>
      </c>
      <c r="DE3" s="318" t="s">
        <v>423</v>
      </c>
      <c r="DF3" s="318" t="s">
        <v>424</v>
      </c>
      <c r="DG3" s="317" t="s">
        <v>422</v>
      </c>
      <c r="DH3" s="318" t="s">
        <v>423</v>
      </c>
      <c r="DI3" s="317" t="s">
        <v>424</v>
      </c>
      <c r="DJ3" s="319"/>
      <c r="DK3" s="320"/>
      <c r="DL3" s="321"/>
      <c r="DM3" s="320"/>
      <c r="DN3" s="52"/>
      <c r="DO3" s="161" t="s">
        <v>1</v>
      </c>
      <c r="DP3" s="163" t="s">
        <v>377</v>
      </c>
      <c r="DQ3" s="163" t="s">
        <v>161</v>
      </c>
      <c r="DR3" s="163" t="s">
        <v>162</v>
      </c>
      <c r="DS3" s="163" t="s">
        <v>151</v>
      </c>
      <c r="DT3" s="164" t="s">
        <v>152</v>
      </c>
      <c r="DU3" s="165" t="s">
        <v>105</v>
      </c>
      <c r="DV3" s="163" t="s">
        <v>105</v>
      </c>
      <c r="DW3" s="164" t="s">
        <v>152</v>
      </c>
      <c r="DX3" s="52"/>
      <c r="DY3" s="109" t="s">
        <v>1</v>
      </c>
      <c r="DZ3" s="869"/>
      <c r="EA3" s="78" t="s">
        <v>160</v>
      </c>
      <c r="EB3" s="53" t="s">
        <v>161</v>
      </c>
      <c r="EC3" s="53" t="s">
        <v>162</v>
      </c>
      <c r="ED3" s="53" t="s">
        <v>163</v>
      </c>
      <c r="EE3" s="53" t="s">
        <v>151</v>
      </c>
      <c r="EF3" s="54" t="s">
        <v>152</v>
      </c>
      <c r="EG3" s="55" t="s">
        <v>105</v>
      </c>
      <c r="EH3" s="53" t="s">
        <v>105</v>
      </c>
      <c r="EI3" s="54" t="s">
        <v>152</v>
      </c>
      <c r="EJ3" s="52"/>
      <c r="EK3" s="142" t="s">
        <v>1</v>
      </c>
      <c r="EL3" s="143" t="s">
        <v>150</v>
      </c>
      <c r="EM3" s="143" t="s">
        <v>151</v>
      </c>
      <c r="EN3" s="144" t="s">
        <v>152</v>
      </c>
      <c r="EO3" s="145" t="s">
        <v>105</v>
      </c>
      <c r="EP3" s="143" t="s">
        <v>105</v>
      </c>
      <c r="EQ3" s="144" t="s">
        <v>152</v>
      </c>
    </row>
    <row r="4" spans="1:147" s="34" customFormat="1" ht="19.5" customHeight="1" thickBot="1">
      <c r="A4" s="69"/>
      <c r="B4" s="70">
        <v>6</v>
      </c>
      <c r="C4" s="70">
        <v>0.222</v>
      </c>
      <c r="D4" s="71">
        <v>6</v>
      </c>
      <c r="E4" s="71">
        <f aca="true" t="shared" si="0" ref="E4:E19">D4*C4</f>
        <v>1.332</v>
      </c>
      <c r="F4" s="72"/>
      <c r="G4" s="72">
        <f>F4/C4</f>
        <v>0</v>
      </c>
      <c r="H4" s="52"/>
      <c r="I4" s="100"/>
      <c r="J4" s="100" t="s">
        <v>160</v>
      </c>
      <c r="K4" s="100" t="s">
        <v>161</v>
      </c>
      <c r="L4" s="100" t="s">
        <v>162</v>
      </c>
      <c r="M4" s="100" t="s">
        <v>163</v>
      </c>
      <c r="N4" s="100"/>
      <c r="O4" s="100"/>
      <c r="P4" s="52"/>
      <c r="Q4" s="76">
        <v>1</v>
      </c>
      <c r="R4" s="74">
        <v>6</v>
      </c>
      <c r="S4" s="77">
        <v>0.283</v>
      </c>
      <c r="T4" s="57"/>
      <c r="U4" s="57">
        <f aca="true" t="shared" si="1" ref="U4:U27">T4*S4</f>
        <v>0</v>
      </c>
      <c r="V4" s="58"/>
      <c r="W4" s="58">
        <f>V4/S4</f>
        <v>0</v>
      </c>
      <c r="X4" s="52"/>
      <c r="Y4" s="86">
        <v>1</v>
      </c>
      <c r="Z4" s="87">
        <v>5</v>
      </c>
      <c r="AA4" s="87">
        <v>0.154</v>
      </c>
      <c r="AB4" s="88"/>
      <c r="AC4" s="89">
        <f aca="true" t="shared" si="2" ref="AC4:AC37">AB4*AA4</f>
        <v>0</v>
      </c>
      <c r="AD4" s="88"/>
      <c r="AE4" s="88">
        <f>AD4/AA4</f>
        <v>0</v>
      </c>
      <c r="AF4" s="85"/>
      <c r="AG4" s="90">
        <v>35</v>
      </c>
      <c r="AH4" s="87">
        <v>45</v>
      </c>
      <c r="AI4" s="87">
        <v>12.48</v>
      </c>
      <c r="AJ4" s="89"/>
      <c r="AK4" s="89">
        <f aca="true" t="shared" si="3" ref="AK4:AK37">AJ4*AI4</f>
        <v>0</v>
      </c>
      <c r="AL4" s="88"/>
      <c r="AM4" s="88">
        <f>AL4/AI4</f>
        <v>0</v>
      </c>
      <c r="AN4" s="85"/>
      <c r="AO4" s="90">
        <v>71</v>
      </c>
      <c r="AP4" s="87">
        <v>125</v>
      </c>
      <c r="AQ4" s="87">
        <v>96.33</v>
      </c>
      <c r="AR4" s="89"/>
      <c r="AS4" s="89">
        <f aca="true" t="shared" si="4" ref="AS4:AS37">AR4*AQ4</f>
        <v>0</v>
      </c>
      <c r="AT4" s="88"/>
      <c r="AU4" s="88">
        <f>AT4/AQ4</f>
        <v>0</v>
      </c>
      <c r="AV4" s="52"/>
      <c r="AW4" s="40">
        <v>1</v>
      </c>
      <c r="AX4" s="41">
        <v>0.5</v>
      </c>
      <c r="AY4" s="41">
        <v>0.0015</v>
      </c>
      <c r="AZ4" s="41"/>
      <c r="BA4" s="44">
        <f>AZ4*AY4</f>
        <v>0</v>
      </c>
      <c r="BB4" s="42"/>
      <c r="BC4" s="42">
        <f>BB4/AY4</f>
        <v>0</v>
      </c>
      <c r="BD4" s="35"/>
      <c r="BE4" s="43">
        <v>36</v>
      </c>
      <c r="BF4" s="44">
        <v>2.75</v>
      </c>
      <c r="BG4" s="44">
        <v>0.0466</v>
      </c>
      <c r="BH4" s="41"/>
      <c r="BI4" s="44">
        <f>BH4*BG4</f>
        <v>0</v>
      </c>
      <c r="BJ4" s="42"/>
      <c r="BK4" s="42">
        <f>BJ4/BG4</f>
        <v>0</v>
      </c>
      <c r="BL4" s="35"/>
      <c r="BM4" s="43">
        <v>71</v>
      </c>
      <c r="BN4" s="44">
        <v>5.8</v>
      </c>
      <c r="BO4" s="44">
        <v>0.207</v>
      </c>
      <c r="BP4" s="41"/>
      <c r="BQ4" s="44">
        <f aca="true" t="shared" si="5" ref="BQ4:BQ37">BP4*BO4</f>
        <v>0</v>
      </c>
      <c r="BR4" s="42"/>
      <c r="BS4" s="42">
        <f>BR4/BO4</f>
        <v>0</v>
      </c>
      <c r="BU4" s="95">
        <v>0.5</v>
      </c>
      <c r="BV4" s="96">
        <v>3.93</v>
      </c>
      <c r="BW4" s="95">
        <v>26</v>
      </c>
      <c r="BX4" s="96">
        <v>204.1</v>
      </c>
      <c r="BY4" s="95">
        <v>51</v>
      </c>
      <c r="BZ4" s="96">
        <v>400.35</v>
      </c>
      <c r="CA4" s="95">
        <v>76</v>
      </c>
      <c r="CB4" s="96">
        <v>596.6</v>
      </c>
      <c r="CC4" s="52"/>
      <c r="CD4" s="103">
        <v>1</v>
      </c>
      <c r="CE4" s="104">
        <v>2.5</v>
      </c>
      <c r="CF4" s="105">
        <v>21</v>
      </c>
      <c r="CG4" s="104">
        <v>2.5</v>
      </c>
      <c r="CH4" s="105">
        <v>20.1</v>
      </c>
      <c r="CI4" s="52"/>
      <c r="CJ4" s="902" t="s">
        <v>343</v>
      </c>
      <c r="CK4" s="902"/>
      <c r="CL4" s="902"/>
      <c r="CM4" s="902"/>
      <c r="CN4" s="902"/>
      <c r="CO4" s="902"/>
      <c r="CP4" s="52"/>
      <c r="CQ4" s="166">
        <v>1</v>
      </c>
      <c r="CR4" s="167">
        <v>15</v>
      </c>
      <c r="CS4" s="168">
        <v>1</v>
      </c>
      <c r="CT4" s="169">
        <v>0.479</v>
      </c>
      <c r="CU4" s="170"/>
      <c r="CV4" s="170">
        <f>CU4*CT4</f>
        <v>0</v>
      </c>
      <c r="CW4" s="171"/>
      <c r="CX4" s="171">
        <f>CW4/CT4</f>
        <v>0</v>
      </c>
      <c r="CY4" s="52"/>
      <c r="CZ4" s="212">
        <v>1</v>
      </c>
      <c r="DA4" s="153">
        <v>6</v>
      </c>
      <c r="DB4" s="153">
        <v>10.2</v>
      </c>
      <c r="DC4" s="154" t="s">
        <v>425</v>
      </c>
      <c r="DD4" s="153">
        <v>1.8</v>
      </c>
      <c r="DE4" s="153">
        <v>2</v>
      </c>
      <c r="DF4" s="153">
        <v>2.5</v>
      </c>
      <c r="DG4" s="153">
        <v>0.37</v>
      </c>
      <c r="DH4" s="153">
        <v>0.4</v>
      </c>
      <c r="DI4" s="153">
        <v>0.47</v>
      </c>
      <c r="DJ4" s="155"/>
      <c r="DK4" s="58"/>
      <c r="DL4" s="155"/>
      <c r="DM4" s="322"/>
      <c r="DN4" s="52"/>
      <c r="DO4" s="179">
        <v>1</v>
      </c>
      <c r="DP4" s="180">
        <v>20</v>
      </c>
      <c r="DQ4" s="180">
        <v>20</v>
      </c>
      <c r="DR4" s="181">
        <v>3</v>
      </c>
      <c r="DS4" s="182">
        <v>0.89</v>
      </c>
      <c r="DT4" s="170"/>
      <c r="DU4" s="170">
        <f aca="true" t="shared" si="6" ref="DU4:DU24">DT4*DS4</f>
        <v>0</v>
      </c>
      <c r="DV4" s="171"/>
      <c r="DW4" s="171">
        <f>DV4/DS4</f>
        <v>0</v>
      </c>
      <c r="DX4" s="52"/>
      <c r="DY4" s="9">
        <v>1</v>
      </c>
      <c r="DZ4" s="125" t="s">
        <v>381</v>
      </c>
      <c r="EA4" s="125">
        <v>50</v>
      </c>
      <c r="EB4" s="125">
        <v>32</v>
      </c>
      <c r="EC4" s="125">
        <v>4.4</v>
      </c>
      <c r="ED4" s="126">
        <v>7</v>
      </c>
      <c r="EE4" s="123">
        <v>4.84</v>
      </c>
      <c r="EF4" s="57"/>
      <c r="EG4" s="57">
        <f aca="true" t="shared" si="7" ref="EG4:EG67">EF4*EE4</f>
        <v>0</v>
      </c>
      <c r="EH4" s="58"/>
      <c r="EI4" s="58">
        <f>EH4/EE4</f>
        <v>0</v>
      </c>
      <c r="EJ4" s="52"/>
      <c r="EK4" s="146">
        <v>1</v>
      </c>
      <c r="EL4" s="147">
        <v>8</v>
      </c>
      <c r="EM4" s="147">
        <v>0.435</v>
      </c>
      <c r="EN4" s="147"/>
      <c r="EO4" s="148">
        <f aca="true" t="shared" si="8" ref="EO4:EO41">EN4*EM4</f>
        <v>0</v>
      </c>
      <c r="EP4" s="147"/>
      <c r="EQ4" s="147">
        <f>EP4/EM4</f>
        <v>0</v>
      </c>
    </row>
    <row r="5" spans="1:147" s="34" customFormat="1" ht="19.5" customHeight="1">
      <c r="A5" s="69"/>
      <c r="B5" s="73">
        <v>8</v>
      </c>
      <c r="C5" s="73">
        <v>0.395</v>
      </c>
      <c r="D5" s="71">
        <v>6</v>
      </c>
      <c r="E5" s="71">
        <f t="shared" si="0"/>
        <v>2.37</v>
      </c>
      <c r="F5" s="71"/>
      <c r="G5" s="72">
        <f aca="true" t="shared" si="9" ref="G5:G19">F5/C5</f>
        <v>0</v>
      </c>
      <c r="H5" s="52"/>
      <c r="I5" s="100">
        <v>10</v>
      </c>
      <c r="J5" s="100">
        <v>100</v>
      </c>
      <c r="K5" s="100">
        <v>55</v>
      </c>
      <c r="L5" s="100">
        <v>4.5</v>
      </c>
      <c r="M5" s="100">
        <v>7.2</v>
      </c>
      <c r="N5" s="100">
        <v>9.46</v>
      </c>
      <c r="O5" s="100">
        <v>105.71</v>
      </c>
      <c r="P5" s="52"/>
      <c r="Q5" s="74">
        <v>2</v>
      </c>
      <c r="R5" s="74">
        <v>7</v>
      </c>
      <c r="S5" s="75">
        <v>0.311</v>
      </c>
      <c r="T5" s="57"/>
      <c r="U5" s="57">
        <f t="shared" si="1"/>
        <v>0</v>
      </c>
      <c r="V5" s="57"/>
      <c r="W5" s="58">
        <f aca="true" t="shared" si="10" ref="W5:W27">V5/S5</f>
        <v>0</v>
      </c>
      <c r="X5" s="52"/>
      <c r="Y5" s="90">
        <v>2</v>
      </c>
      <c r="Z5" s="87">
        <v>5.5</v>
      </c>
      <c r="AA5" s="87">
        <v>0.186</v>
      </c>
      <c r="AB5" s="89"/>
      <c r="AC5" s="89">
        <f t="shared" si="2"/>
        <v>0</v>
      </c>
      <c r="AD5" s="89"/>
      <c r="AE5" s="88">
        <f aca="true" t="shared" si="11" ref="AE5:AE37">AD5/AA5</f>
        <v>0</v>
      </c>
      <c r="AF5" s="85"/>
      <c r="AG5" s="90">
        <v>36</v>
      </c>
      <c r="AH5" s="87">
        <v>46</v>
      </c>
      <c r="AI5" s="87">
        <v>13.05</v>
      </c>
      <c r="AJ5" s="89"/>
      <c r="AK5" s="89">
        <f t="shared" si="3"/>
        <v>0</v>
      </c>
      <c r="AL5" s="89"/>
      <c r="AM5" s="88">
        <f aca="true" t="shared" si="12" ref="AM5:AM37">AL5/AI5</f>
        <v>0</v>
      </c>
      <c r="AN5" s="85"/>
      <c r="AO5" s="90">
        <v>72</v>
      </c>
      <c r="AP5" s="87">
        <v>130</v>
      </c>
      <c r="AQ5" s="87">
        <v>104.2</v>
      </c>
      <c r="AR5" s="89"/>
      <c r="AS5" s="89">
        <f t="shared" si="4"/>
        <v>0</v>
      </c>
      <c r="AT5" s="89"/>
      <c r="AU5" s="88">
        <f aca="true" t="shared" si="13" ref="AU5:AU37">AT5/AQ5</f>
        <v>0</v>
      </c>
      <c r="AV5" s="52"/>
      <c r="AW5" s="43">
        <v>2</v>
      </c>
      <c r="AX5" s="44">
        <v>0.6</v>
      </c>
      <c r="AY5" s="44">
        <v>0.0022</v>
      </c>
      <c r="AZ5" s="41"/>
      <c r="BA5" s="44">
        <f aca="true" t="shared" si="14" ref="BA5:BA38">AZ5*AY5</f>
        <v>0</v>
      </c>
      <c r="BB5" s="42"/>
      <c r="BC5" s="42">
        <f aca="true" t="shared" si="15" ref="BC5:BC38">BB5/AY5</f>
        <v>0</v>
      </c>
      <c r="BD5" s="35"/>
      <c r="BE5" s="43">
        <v>37</v>
      </c>
      <c r="BF5" s="44">
        <v>2.8</v>
      </c>
      <c r="BG5" s="44">
        <v>0.0483</v>
      </c>
      <c r="BH5" s="41"/>
      <c r="BI5" s="44">
        <f>BH5*BG5</f>
        <v>0</v>
      </c>
      <c r="BJ5" s="42"/>
      <c r="BK5" s="42">
        <f aca="true" t="shared" si="16" ref="BK5:BK38">BJ5/BG5</f>
        <v>0</v>
      </c>
      <c r="BL5" s="35"/>
      <c r="BM5" s="43">
        <v>72</v>
      </c>
      <c r="BN5" s="44">
        <v>5.9</v>
      </c>
      <c r="BO5" s="44">
        <v>0.215</v>
      </c>
      <c r="BP5" s="41"/>
      <c r="BQ5" s="44">
        <f t="shared" si="5"/>
        <v>0</v>
      </c>
      <c r="BR5" s="42"/>
      <c r="BS5" s="42">
        <f aca="true" t="shared" si="17" ref="BS5:BS37">BR5/BO5</f>
        <v>0</v>
      </c>
      <c r="BU5" s="97">
        <v>0.55</v>
      </c>
      <c r="BV5" s="94">
        <v>4.32</v>
      </c>
      <c r="BW5" s="97">
        <v>27</v>
      </c>
      <c r="BX5" s="94">
        <v>211.95</v>
      </c>
      <c r="BY5" s="97">
        <v>52</v>
      </c>
      <c r="BZ5" s="94">
        <v>408.2</v>
      </c>
      <c r="CA5" s="97">
        <v>77</v>
      </c>
      <c r="CB5" s="94">
        <v>604.45</v>
      </c>
      <c r="CC5" s="52"/>
      <c r="CD5" s="103">
        <v>2</v>
      </c>
      <c r="CE5" s="106">
        <v>3</v>
      </c>
      <c r="CF5" s="107">
        <v>25.1</v>
      </c>
      <c r="CG5" s="106">
        <v>3</v>
      </c>
      <c r="CH5" s="107">
        <v>24.2</v>
      </c>
      <c r="CI5" s="52"/>
      <c r="CJ5" s="108">
        <v>1</v>
      </c>
      <c r="CK5" s="57" t="s">
        <v>344</v>
      </c>
      <c r="CL5" s="57">
        <v>0.7</v>
      </c>
      <c r="CM5" s="57">
        <v>6.5</v>
      </c>
      <c r="CN5" s="58"/>
      <c r="CO5" s="58">
        <f>CN5*CM5</f>
        <v>0</v>
      </c>
      <c r="CP5" s="52"/>
      <c r="CQ5" s="166">
        <v>2</v>
      </c>
      <c r="CR5" s="170">
        <v>15</v>
      </c>
      <c r="CS5" s="172">
        <v>1.5</v>
      </c>
      <c r="CT5" s="172">
        <v>0.707</v>
      </c>
      <c r="CU5" s="170">
        <v>60</v>
      </c>
      <c r="CV5" s="170">
        <f aca="true" t="shared" si="18" ref="CV5:CV18">CU5*CT5</f>
        <v>42.419999999999995</v>
      </c>
      <c r="CW5" s="170"/>
      <c r="CX5" s="171">
        <f aca="true" t="shared" si="19" ref="CX5:CX18">CW5/CT5</f>
        <v>0</v>
      </c>
      <c r="CY5" s="52"/>
      <c r="CZ5" s="212">
        <v>2</v>
      </c>
      <c r="DA5" s="150">
        <v>8</v>
      </c>
      <c r="DB5" s="150">
        <v>13.5</v>
      </c>
      <c r="DC5" s="151" t="s">
        <v>426</v>
      </c>
      <c r="DD5" s="150">
        <v>2</v>
      </c>
      <c r="DE5" s="150">
        <v>2.2</v>
      </c>
      <c r="DF5" s="150">
        <v>2.8</v>
      </c>
      <c r="DG5" s="150">
        <v>0.57</v>
      </c>
      <c r="DH5" s="150">
        <v>0.61</v>
      </c>
      <c r="DI5" s="150">
        <v>0.74</v>
      </c>
      <c r="DJ5" s="132"/>
      <c r="DK5" s="57"/>
      <c r="DL5" s="132"/>
      <c r="DM5" s="58"/>
      <c r="DN5" s="52"/>
      <c r="DO5" s="179">
        <v>2</v>
      </c>
      <c r="DP5" s="183">
        <v>20</v>
      </c>
      <c r="DQ5" s="183">
        <v>20</v>
      </c>
      <c r="DR5" s="184">
        <v>4</v>
      </c>
      <c r="DS5" s="185">
        <v>1.15</v>
      </c>
      <c r="DT5" s="170"/>
      <c r="DU5" s="170">
        <f t="shared" si="6"/>
        <v>0</v>
      </c>
      <c r="DV5" s="170"/>
      <c r="DW5" s="171">
        <f aca="true" t="shared" si="20" ref="DW5:DW24">DV5/DS5</f>
        <v>0</v>
      </c>
      <c r="DX5" s="52"/>
      <c r="DY5" s="9">
        <v>2</v>
      </c>
      <c r="DZ5" s="122" t="s">
        <v>384</v>
      </c>
      <c r="EA5" s="122">
        <v>65</v>
      </c>
      <c r="EB5" s="122">
        <v>36</v>
      </c>
      <c r="EC5" s="122">
        <v>4.4</v>
      </c>
      <c r="ED5" s="124">
        <v>7.2</v>
      </c>
      <c r="EE5" s="118">
        <v>5.9</v>
      </c>
      <c r="EF5" s="57"/>
      <c r="EG5" s="57">
        <f t="shared" si="7"/>
        <v>0</v>
      </c>
      <c r="EH5" s="57"/>
      <c r="EI5" s="58">
        <f aca="true" t="shared" si="21" ref="EI5:EI67">EH5/EE5</f>
        <v>0</v>
      </c>
      <c r="EJ5" s="52"/>
      <c r="EK5" s="149">
        <v>2</v>
      </c>
      <c r="EL5" s="148">
        <v>10</v>
      </c>
      <c r="EM5" s="148">
        <v>0.68</v>
      </c>
      <c r="EN5" s="148"/>
      <c r="EO5" s="148">
        <f t="shared" si="8"/>
        <v>0</v>
      </c>
      <c r="EP5" s="148"/>
      <c r="EQ5" s="147">
        <f aca="true" t="shared" si="22" ref="EQ5:EQ41">EP5/EM5</f>
        <v>0</v>
      </c>
    </row>
    <row r="6" spans="1:147" s="34" customFormat="1" ht="19.5" customHeight="1">
      <c r="A6" s="69"/>
      <c r="B6" s="73">
        <v>10</v>
      </c>
      <c r="C6" s="73">
        <v>0.617</v>
      </c>
      <c r="D6" s="71">
        <v>6</v>
      </c>
      <c r="E6" s="71">
        <f t="shared" si="0"/>
        <v>3.702</v>
      </c>
      <c r="F6" s="71"/>
      <c r="G6" s="72">
        <f t="shared" si="9"/>
        <v>0</v>
      </c>
      <c r="H6" s="52"/>
      <c r="I6" s="100">
        <v>12</v>
      </c>
      <c r="J6" s="100">
        <v>120</v>
      </c>
      <c r="K6" s="100">
        <v>64</v>
      </c>
      <c r="L6" s="100">
        <v>4.8</v>
      </c>
      <c r="M6" s="100">
        <v>7.3</v>
      </c>
      <c r="N6" s="100">
        <v>11.5</v>
      </c>
      <c r="O6" s="100">
        <v>86.96</v>
      </c>
      <c r="P6" s="52"/>
      <c r="Q6" s="74">
        <v>3</v>
      </c>
      <c r="R6" s="74">
        <v>8</v>
      </c>
      <c r="S6" s="75">
        <v>0.502</v>
      </c>
      <c r="T6" s="57"/>
      <c r="U6" s="57">
        <f t="shared" si="1"/>
        <v>0</v>
      </c>
      <c r="V6" s="57"/>
      <c r="W6" s="58">
        <f t="shared" si="10"/>
        <v>0</v>
      </c>
      <c r="X6" s="52"/>
      <c r="Y6" s="90">
        <v>3</v>
      </c>
      <c r="Z6" s="87">
        <v>6</v>
      </c>
      <c r="AA6" s="87">
        <v>0.222</v>
      </c>
      <c r="AB6" s="89"/>
      <c r="AC6" s="89">
        <f t="shared" si="2"/>
        <v>0</v>
      </c>
      <c r="AD6" s="89"/>
      <c r="AE6" s="88">
        <f t="shared" si="11"/>
        <v>0</v>
      </c>
      <c r="AF6" s="85"/>
      <c r="AG6" s="90">
        <v>37</v>
      </c>
      <c r="AH6" s="87">
        <v>47</v>
      </c>
      <c r="AI6" s="87">
        <v>13.75</v>
      </c>
      <c r="AJ6" s="89"/>
      <c r="AK6" s="89">
        <f t="shared" si="3"/>
        <v>0</v>
      </c>
      <c r="AL6" s="89"/>
      <c r="AM6" s="88">
        <f t="shared" si="12"/>
        <v>0</v>
      </c>
      <c r="AN6" s="85"/>
      <c r="AO6" s="90">
        <v>73</v>
      </c>
      <c r="AP6" s="87">
        <v>135</v>
      </c>
      <c r="AQ6" s="87">
        <v>112.36</v>
      </c>
      <c r="AR6" s="89"/>
      <c r="AS6" s="89">
        <f t="shared" si="4"/>
        <v>0</v>
      </c>
      <c r="AT6" s="89"/>
      <c r="AU6" s="88">
        <f t="shared" si="13"/>
        <v>0</v>
      </c>
      <c r="AV6" s="52"/>
      <c r="AW6" s="43">
        <v>3</v>
      </c>
      <c r="AX6" s="44">
        <v>0.7</v>
      </c>
      <c r="AY6" s="44">
        <v>0.003</v>
      </c>
      <c r="AZ6" s="41"/>
      <c r="BA6" s="44">
        <f t="shared" si="14"/>
        <v>0</v>
      </c>
      <c r="BB6" s="42"/>
      <c r="BC6" s="42">
        <f t="shared" si="15"/>
        <v>0</v>
      </c>
      <c r="BD6" s="35"/>
      <c r="BE6" s="43">
        <v>38</v>
      </c>
      <c r="BF6" s="44">
        <v>2.9</v>
      </c>
      <c r="BG6" s="44">
        <v>0.0518</v>
      </c>
      <c r="BH6" s="41"/>
      <c r="BI6" s="44">
        <f>BH6*BG6</f>
        <v>0</v>
      </c>
      <c r="BJ6" s="42"/>
      <c r="BK6" s="42">
        <f t="shared" si="16"/>
        <v>0</v>
      </c>
      <c r="BL6" s="35"/>
      <c r="BM6" s="43">
        <v>73</v>
      </c>
      <c r="BN6" s="45">
        <v>6</v>
      </c>
      <c r="BO6" s="44">
        <v>0.2219</v>
      </c>
      <c r="BP6" s="41">
        <v>100</v>
      </c>
      <c r="BQ6" s="44">
        <f t="shared" si="5"/>
        <v>22.189999999999998</v>
      </c>
      <c r="BR6" s="42">
        <v>1</v>
      </c>
      <c r="BS6" s="42">
        <f t="shared" si="17"/>
        <v>4.506534474988734</v>
      </c>
      <c r="BU6" s="97">
        <v>0.6</v>
      </c>
      <c r="BV6" s="94">
        <v>4.71</v>
      </c>
      <c r="BW6" s="97">
        <v>28</v>
      </c>
      <c r="BX6" s="94">
        <v>219.8</v>
      </c>
      <c r="BY6" s="97">
        <v>53</v>
      </c>
      <c r="BZ6" s="94">
        <v>416.05</v>
      </c>
      <c r="CA6" s="97">
        <v>78</v>
      </c>
      <c r="CB6" s="94">
        <v>612.3</v>
      </c>
      <c r="CC6" s="52"/>
      <c r="CD6" s="103">
        <v>3</v>
      </c>
      <c r="CE6" s="106">
        <v>4</v>
      </c>
      <c r="CF6" s="107">
        <v>33.5</v>
      </c>
      <c r="CG6" s="106">
        <v>4</v>
      </c>
      <c r="CH6" s="107">
        <v>32.2</v>
      </c>
      <c r="CI6" s="52"/>
      <c r="CJ6" s="56">
        <v>2</v>
      </c>
      <c r="CK6" s="57" t="s">
        <v>344</v>
      </c>
      <c r="CL6" s="57">
        <v>0.8</v>
      </c>
      <c r="CM6" s="57">
        <v>7.4</v>
      </c>
      <c r="CN6" s="57"/>
      <c r="CO6" s="57">
        <f>CN6*CM6</f>
        <v>0</v>
      </c>
      <c r="CP6" s="52"/>
      <c r="CQ6" s="166">
        <v>3</v>
      </c>
      <c r="CR6" s="170">
        <v>15</v>
      </c>
      <c r="CS6" s="172">
        <v>2</v>
      </c>
      <c r="CT6" s="172">
        <v>0.926</v>
      </c>
      <c r="CU6" s="170"/>
      <c r="CV6" s="170">
        <f t="shared" si="18"/>
        <v>0</v>
      </c>
      <c r="CW6" s="170"/>
      <c r="CX6" s="171">
        <f t="shared" si="19"/>
        <v>0</v>
      </c>
      <c r="CY6" s="52"/>
      <c r="CZ6" s="212">
        <v>3</v>
      </c>
      <c r="DA6" s="150">
        <v>10</v>
      </c>
      <c r="DB6" s="150">
        <v>17</v>
      </c>
      <c r="DC6" s="151" t="s">
        <v>427</v>
      </c>
      <c r="DD6" s="150">
        <v>2</v>
      </c>
      <c r="DE6" s="150">
        <v>2.2</v>
      </c>
      <c r="DF6" s="150">
        <v>2.8</v>
      </c>
      <c r="DG6" s="150">
        <v>0.74</v>
      </c>
      <c r="DH6" s="150">
        <v>0.8</v>
      </c>
      <c r="DI6" s="150">
        <v>0.98</v>
      </c>
      <c r="DJ6" s="132"/>
      <c r="DK6" s="57"/>
      <c r="DL6" s="132"/>
      <c r="DM6" s="57"/>
      <c r="DN6" s="52"/>
      <c r="DO6" s="179">
        <v>3</v>
      </c>
      <c r="DP6" s="183">
        <v>25</v>
      </c>
      <c r="DQ6" s="183">
        <v>25</v>
      </c>
      <c r="DR6" s="184">
        <v>3</v>
      </c>
      <c r="DS6" s="185">
        <v>1.12</v>
      </c>
      <c r="DT6" s="170"/>
      <c r="DU6" s="170">
        <f t="shared" si="6"/>
        <v>0</v>
      </c>
      <c r="DV6" s="170"/>
      <c r="DW6" s="171">
        <f t="shared" si="20"/>
        <v>0</v>
      </c>
      <c r="DX6" s="52"/>
      <c r="DY6" s="9">
        <v>3</v>
      </c>
      <c r="DZ6" s="122" t="s">
        <v>385</v>
      </c>
      <c r="EA6" s="122">
        <v>80</v>
      </c>
      <c r="EB6" s="122">
        <v>40</v>
      </c>
      <c r="EC6" s="122">
        <v>4.5</v>
      </c>
      <c r="ED6" s="124">
        <v>7.4</v>
      </c>
      <c r="EE6" s="118">
        <v>7.05</v>
      </c>
      <c r="EF6" s="57"/>
      <c r="EG6" s="57">
        <f t="shared" si="7"/>
        <v>0</v>
      </c>
      <c r="EH6" s="57"/>
      <c r="EI6" s="58">
        <f t="shared" si="21"/>
        <v>0</v>
      </c>
      <c r="EJ6" s="52"/>
      <c r="EK6" s="149">
        <v>3</v>
      </c>
      <c r="EL6" s="148">
        <v>12</v>
      </c>
      <c r="EM6" s="148">
        <v>0.979</v>
      </c>
      <c r="EN6" s="148"/>
      <c r="EO6" s="148">
        <f t="shared" si="8"/>
        <v>0</v>
      </c>
      <c r="EP6" s="148"/>
      <c r="EQ6" s="147">
        <f t="shared" si="22"/>
        <v>0</v>
      </c>
    </row>
    <row r="7" spans="1:147" s="34" customFormat="1" ht="19.5" customHeight="1">
      <c r="A7" s="69"/>
      <c r="B7" s="73">
        <v>12</v>
      </c>
      <c r="C7" s="73">
        <v>0.888</v>
      </c>
      <c r="D7" s="71">
        <v>6</v>
      </c>
      <c r="E7" s="71">
        <f t="shared" si="0"/>
        <v>5.328</v>
      </c>
      <c r="F7" s="71"/>
      <c r="G7" s="72">
        <f t="shared" si="9"/>
        <v>0</v>
      </c>
      <c r="H7" s="52"/>
      <c r="I7" s="100">
        <v>14</v>
      </c>
      <c r="J7" s="100">
        <v>140</v>
      </c>
      <c r="K7" s="100">
        <v>73</v>
      </c>
      <c r="L7" s="100">
        <v>4.9</v>
      </c>
      <c r="M7" s="100">
        <v>7.5</v>
      </c>
      <c r="N7" s="100">
        <v>13.7</v>
      </c>
      <c r="O7" s="100">
        <v>72.99</v>
      </c>
      <c r="P7" s="52"/>
      <c r="Q7" s="74">
        <v>4</v>
      </c>
      <c r="R7" s="74">
        <v>9</v>
      </c>
      <c r="S7" s="75">
        <v>0.636</v>
      </c>
      <c r="T7" s="57"/>
      <c r="U7" s="57">
        <f t="shared" si="1"/>
        <v>0</v>
      </c>
      <c r="V7" s="57"/>
      <c r="W7" s="58">
        <f t="shared" si="10"/>
        <v>0</v>
      </c>
      <c r="X7" s="52"/>
      <c r="Y7" s="90">
        <v>4</v>
      </c>
      <c r="Z7" s="87">
        <v>6.5</v>
      </c>
      <c r="AA7" s="87">
        <v>0.26</v>
      </c>
      <c r="AB7" s="89"/>
      <c r="AC7" s="89">
        <f t="shared" si="2"/>
        <v>0</v>
      </c>
      <c r="AD7" s="89"/>
      <c r="AE7" s="88">
        <f t="shared" si="11"/>
        <v>0</v>
      </c>
      <c r="AF7" s="85"/>
      <c r="AG7" s="90">
        <v>38</v>
      </c>
      <c r="AH7" s="87">
        <v>48</v>
      </c>
      <c r="AI7" s="87">
        <v>14.2</v>
      </c>
      <c r="AJ7" s="89"/>
      <c r="AK7" s="89">
        <f t="shared" si="3"/>
        <v>0</v>
      </c>
      <c r="AL7" s="89"/>
      <c r="AM7" s="88">
        <f t="shared" si="12"/>
        <v>0</v>
      </c>
      <c r="AN7" s="85"/>
      <c r="AO7" s="90">
        <v>74</v>
      </c>
      <c r="AP7" s="87">
        <v>140</v>
      </c>
      <c r="AQ7" s="87">
        <v>120.84</v>
      </c>
      <c r="AR7" s="89"/>
      <c r="AS7" s="89">
        <f t="shared" si="4"/>
        <v>0</v>
      </c>
      <c r="AT7" s="89"/>
      <c r="AU7" s="88">
        <f t="shared" si="13"/>
        <v>0</v>
      </c>
      <c r="AV7" s="52"/>
      <c r="AW7" s="43">
        <v>4</v>
      </c>
      <c r="AX7" s="44">
        <v>0.8</v>
      </c>
      <c r="AY7" s="44">
        <v>0.0039</v>
      </c>
      <c r="AZ7" s="41"/>
      <c r="BA7" s="44">
        <f t="shared" si="14"/>
        <v>0</v>
      </c>
      <c r="BB7" s="42"/>
      <c r="BC7" s="42">
        <f t="shared" si="15"/>
        <v>0</v>
      </c>
      <c r="BD7" s="35"/>
      <c r="BE7" s="43">
        <v>39</v>
      </c>
      <c r="BF7" s="44">
        <v>2.95</v>
      </c>
      <c r="BG7" s="44">
        <v>0.0536</v>
      </c>
      <c r="BH7" s="41">
        <v>1</v>
      </c>
      <c r="BI7" s="44">
        <f>BH7*BG7</f>
        <v>0.0536</v>
      </c>
      <c r="BJ7" s="42">
        <v>1</v>
      </c>
      <c r="BK7" s="42">
        <f t="shared" si="16"/>
        <v>18.65671641791045</v>
      </c>
      <c r="BL7" s="35"/>
      <c r="BM7" s="43">
        <v>74</v>
      </c>
      <c r="BN7" s="44">
        <v>6.1</v>
      </c>
      <c r="BO7" s="44">
        <v>0.299</v>
      </c>
      <c r="BP7" s="41"/>
      <c r="BQ7" s="44">
        <f t="shared" si="5"/>
        <v>0</v>
      </c>
      <c r="BR7" s="42"/>
      <c r="BS7" s="42">
        <f t="shared" si="17"/>
        <v>0</v>
      </c>
      <c r="BU7" s="97">
        <v>0.7</v>
      </c>
      <c r="BV7" s="94">
        <v>5.7</v>
      </c>
      <c r="BW7" s="97">
        <v>29</v>
      </c>
      <c r="BX7" s="94">
        <v>227.65</v>
      </c>
      <c r="BY7" s="97">
        <v>54</v>
      </c>
      <c r="BZ7" s="94">
        <v>423.9</v>
      </c>
      <c r="CA7" s="97">
        <v>79</v>
      </c>
      <c r="CB7" s="94">
        <v>620.15</v>
      </c>
      <c r="CC7" s="52"/>
      <c r="CD7" s="103">
        <v>4</v>
      </c>
      <c r="CE7" s="106">
        <v>5</v>
      </c>
      <c r="CF7" s="107">
        <v>41.8</v>
      </c>
      <c r="CG7" s="106">
        <v>5</v>
      </c>
      <c r="CH7" s="107">
        <v>40.5</v>
      </c>
      <c r="CI7" s="52"/>
      <c r="CJ7" s="56">
        <v>3</v>
      </c>
      <c r="CK7" s="57" t="s">
        <v>345</v>
      </c>
      <c r="CL7" s="57">
        <v>0.7</v>
      </c>
      <c r="CM7" s="57">
        <v>7.4</v>
      </c>
      <c r="CN7" s="57"/>
      <c r="CO7" s="57">
        <f>CN7*CM7</f>
        <v>0</v>
      </c>
      <c r="CP7" s="52"/>
      <c r="CQ7" s="166">
        <v>4</v>
      </c>
      <c r="CR7" s="170">
        <v>20</v>
      </c>
      <c r="CS7" s="172">
        <v>1</v>
      </c>
      <c r="CT7" s="172">
        <v>0.62</v>
      </c>
      <c r="CU7" s="170"/>
      <c r="CV7" s="170">
        <f t="shared" si="18"/>
        <v>0</v>
      </c>
      <c r="CW7" s="170"/>
      <c r="CX7" s="171">
        <f t="shared" si="19"/>
        <v>0</v>
      </c>
      <c r="CY7" s="52"/>
      <c r="CZ7" s="212">
        <v>4</v>
      </c>
      <c r="DA7" s="150">
        <v>15</v>
      </c>
      <c r="DB7" s="150">
        <v>21.3</v>
      </c>
      <c r="DC7" s="151" t="s">
        <v>428</v>
      </c>
      <c r="DD7" s="150">
        <v>2.5</v>
      </c>
      <c r="DE7" s="150">
        <v>2.8</v>
      </c>
      <c r="DF7" s="150">
        <v>3.2</v>
      </c>
      <c r="DG7" s="150">
        <v>1.16</v>
      </c>
      <c r="DH7" s="150">
        <v>1.28</v>
      </c>
      <c r="DI7" s="150">
        <v>1.43</v>
      </c>
      <c r="DJ7" s="132"/>
      <c r="DK7" s="57"/>
      <c r="DL7" s="132"/>
      <c r="DM7" s="57"/>
      <c r="DN7" s="52"/>
      <c r="DO7" s="179">
        <v>4</v>
      </c>
      <c r="DP7" s="183">
        <v>25</v>
      </c>
      <c r="DQ7" s="183">
        <v>25</v>
      </c>
      <c r="DR7" s="184">
        <v>4</v>
      </c>
      <c r="DS7" s="185">
        <v>1.46</v>
      </c>
      <c r="DT7" s="170"/>
      <c r="DU7" s="170">
        <f t="shared" si="6"/>
        <v>0</v>
      </c>
      <c r="DV7" s="170"/>
      <c r="DW7" s="171">
        <f t="shared" si="20"/>
        <v>0</v>
      </c>
      <c r="DX7" s="52"/>
      <c r="DY7" s="9">
        <v>4</v>
      </c>
      <c r="DZ7" s="122" t="s">
        <v>386</v>
      </c>
      <c r="EA7" s="122">
        <v>100</v>
      </c>
      <c r="EB7" s="122">
        <v>46</v>
      </c>
      <c r="EC7" s="122">
        <v>4.5</v>
      </c>
      <c r="ED7" s="124">
        <v>7.6</v>
      </c>
      <c r="EE7" s="118">
        <v>8.59</v>
      </c>
      <c r="EF7" s="57"/>
      <c r="EG7" s="57">
        <f t="shared" si="7"/>
        <v>0</v>
      </c>
      <c r="EH7" s="57"/>
      <c r="EI7" s="58">
        <f t="shared" si="21"/>
        <v>0</v>
      </c>
      <c r="EJ7" s="52"/>
      <c r="EK7" s="149">
        <v>4</v>
      </c>
      <c r="EL7" s="148">
        <v>13</v>
      </c>
      <c r="EM7" s="148">
        <v>1.15</v>
      </c>
      <c r="EN7" s="148"/>
      <c r="EO7" s="148">
        <f t="shared" si="8"/>
        <v>0</v>
      </c>
      <c r="EP7" s="148"/>
      <c r="EQ7" s="147">
        <f t="shared" si="22"/>
        <v>0</v>
      </c>
    </row>
    <row r="8" spans="1:147" s="34" customFormat="1" ht="19.5" customHeight="1">
      <c r="A8" s="69"/>
      <c r="B8" s="73">
        <v>14</v>
      </c>
      <c r="C8" s="73">
        <v>1.21</v>
      </c>
      <c r="D8" s="71">
        <v>6</v>
      </c>
      <c r="E8" s="71">
        <f t="shared" si="0"/>
        <v>7.26</v>
      </c>
      <c r="F8" s="71"/>
      <c r="G8" s="72">
        <f t="shared" si="9"/>
        <v>0</v>
      </c>
      <c r="H8" s="52"/>
      <c r="I8" s="100">
        <v>16</v>
      </c>
      <c r="J8" s="100">
        <v>160</v>
      </c>
      <c r="K8" s="100">
        <v>81</v>
      </c>
      <c r="L8" s="100">
        <v>5</v>
      </c>
      <c r="M8" s="100">
        <v>7.8</v>
      </c>
      <c r="N8" s="100">
        <v>15.9</v>
      </c>
      <c r="O8" s="100">
        <v>62.89</v>
      </c>
      <c r="P8" s="52"/>
      <c r="Q8" s="74">
        <v>5</v>
      </c>
      <c r="R8" s="74">
        <v>10</v>
      </c>
      <c r="S8" s="75">
        <v>0.785</v>
      </c>
      <c r="T8" s="57"/>
      <c r="U8" s="57">
        <f aca="true" t="shared" si="23" ref="U8:U18">T8*S8</f>
        <v>0</v>
      </c>
      <c r="V8" s="57"/>
      <c r="W8" s="58">
        <f aca="true" t="shared" si="24" ref="W8:W18">V8/S8</f>
        <v>0</v>
      </c>
      <c r="X8" s="52"/>
      <c r="Y8" s="90">
        <v>5</v>
      </c>
      <c r="Z8" s="87">
        <v>8</v>
      </c>
      <c r="AA8" s="87">
        <v>0.395</v>
      </c>
      <c r="AB8" s="89"/>
      <c r="AC8" s="89">
        <f t="shared" si="2"/>
        <v>0</v>
      </c>
      <c r="AD8" s="89"/>
      <c r="AE8" s="88">
        <f t="shared" si="11"/>
        <v>0</v>
      </c>
      <c r="AF8" s="85"/>
      <c r="AG8" s="90">
        <v>39</v>
      </c>
      <c r="AH8" s="87">
        <v>50</v>
      </c>
      <c r="AI8" s="87">
        <v>15.42</v>
      </c>
      <c r="AJ8" s="89"/>
      <c r="AK8" s="89">
        <f t="shared" si="3"/>
        <v>0</v>
      </c>
      <c r="AL8" s="89"/>
      <c r="AM8" s="88">
        <f t="shared" si="12"/>
        <v>0</v>
      </c>
      <c r="AN8" s="85"/>
      <c r="AO8" s="90">
        <v>75</v>
      </c>
      <c r="AP8" s="87">
        <v>145</v>
      </c>
      <c r="AQ8" s="87">
        <v>129.6</v>
      </c>
      <c r="AR8" s="89"/>
      <c r="AS8" s="89">
        <f t="shared" si="4"/>
        <v>0</v>
      </c>
      <c r="AT8" s="89"/>
      <c r="AU8" s="88">
        <f t="shared" si="13"/>
        <v>0</v>
      </c>
      <c r="AV8" s="52"/>
      <c r="AW8" s="43">
        <v>5</v>
      </c>
      <c r="AX8" s="44">
        <v>0.9</v>
      </c>
      <c r="AY8" s="44">
        <v>0.00499</v>
      </c>
      <c r="AZ8" s="41"/>
      <c r="BA8" s="44">
        <f t="shared" si="14"/>
        <v>0</v>
      </c>
      <c r="BB8" s="42"/>
      <c r="BC8" s="42">
        <f t="shared" si="15"/>
        <v>0</v>
      </c>
      <c r="BD8" s="35"/>
      <c r="BE8" s="43">
        <v>40</v>
      </c>
      <c r="BF8" s="45">
        <v>3</v>
      </c>
      <c r="BG8" s="44">
        <v>0.0555</v>
      </c>
      <c r="BH8" s="41">
        <v>10</v>
      </c>
      <c r="BI8" s="44">
        <f>BH8*BG8</f>
        <v>0.555</v>
      </c>
      <c r="BJ8" s="42">
        <v>15</v>
      </c>
      <c r="BK8" s="42">
        <f>BJ8/BG8</f>
        <v>270.27027027027026</v>
      </c>
      <c r="BL8" s="35"/>
      <c r="BM8" s="43">
        <v>75</v>
      </c>
      <c r="BN8" s="44">
        <v>6.2</v>
      </c>
      <c r="BO8" s="44">
        <v>0.237</v>
      </c>
      <c r="BP8" s="41"/>
      <c r="BQ8" s="44">
        <f t="shared" si="5"/>
        <v>0</v>
      </c>
      <c r="BR8" s="42"/>
      <c r="BS8" s="42">
        <f t="shared" si="17"/>
        <v>0</v>
      </c>
      <c r="BU8" s="97">
        <v>0.8</v>
      </c>
      <c r="BV8" s="94">
        <v>6.28</v>
      </c>
      <c r="BW8" s="97">
        <v>30</v>
      </c>
      <c r="BX8" s="94">
        <v>235.5</v>
      </c>
      <c r="BY8" s="97">
        <v>55</v>
      </c>
      <c r="BZ8" s="94">
        <v>431.75</v>
      </c>
      <c r="CA8" s="97">
        <v>80</v>
      </c>
      <c r="CB8" s="94">
        <v>628</v>
      </c>
      <c r="CC8" s="52"/>
      <c r="CD8" s="103">
        <v>5</v>
      </c>
      <c r="CE8" s="106">
        <v>6</v>
      </c>
      <c r="CF8" s="107">
        <v>59</v>
      </c>
      <c r="CG8" s="106">
        <v>6</v>
      </c>
      <c r="CH8" s="107">
        <v>48.5</v>
      </c>
      <c r="CI8" s="52"/>
      <c r="CJ8" s="56">
        <v>4</v>
      </c>
      <c r="CK8" s="57" t="s">
        <v>345</v>
      </c>
      <c r="CL8" s="57">
        <v>0.8</v>
      </c>
      <c r="CM8" s="57">
        <v>8.4</v>
      </c>
      <c r="CN8" s="57"/>
      <c r="CO8" s="57">
        <f>CN8*CM8</f>
        <v>0</v>
      </c>
      <c r="CP8" s="52"/>
      <c r="CQ8" s="166">
        <v>5</v>
      </c>
      <c r="CR8" s="170">
        <v>20</v>
      </c>
      <c r="CS8" s="172">
        <v>1.5</v>
      </c>
      <c r="CT8" s="172">
        <v>0.93</v>
      </c>
      <c r="CU8" s="170"/>
      <c r="CV8" s="170">
        <f t="shared" si="18"/>
        <v>0</v>
      </c>
      <c r="CW8" s="170"/>
      <c r="CX8" s="171">
        <f t="shared" si="19"/>
        <v>0</v>
      </c>
      <c r="CY8" s="52"/>
      <c r="CZ8" s="212">
        <v>5</v>
      </c>
      <c r="DA8" s="150">
        <v>20</v>
      </c>
      <c r="DB8" s="150">
        <v>26.8</v>
      </c>
      <c r="DC8" s="151" t="s">
        <v>429</v>
      </c>
      <c r="DD8" s="150">
        <v>2.5</v>
      </c>
      <c r="DE8" s="150">
        <v>2.8</v>
      </c>
      <c r="DF8" s="150">
        <v>3.2</v>
      </c>
      <c r="DG8" s="150">
        <v>1.5</v>
      </c>
      <c r="DH8" s="150">
        <v>1.66</v>
      </c>
      <c r="DI8" s="150">
        <v>1.86</v>
      </c>
      <c r="DJ8" s="132"/>
      <c r="DK8" s="57"/>
      <c r="DL8" s="132"/>
      <c r="DM8" s="57"/>
      <c r="DN8" s="52"/>
      <c r="DO8" s="179">
        <v>5</v>
      </c>
      <c r="DP8" s="183">
        <v>28</v>
      </c>
      <c r="DQ8" s="183">
        <v>28</v>
      </c>
      <c r="DR8" s="184">
        <v>3</v>
      </c>
      <c r="DS8" s="185">
        <v>1.27</v>
      </c>
      <c r="DT8" s="170"/>
      <c r="DU8" s="170">
        <f t="shared" si="6"/>
        <v>0</v>
      </c>
      <c r="DV8" s="170"/>
      <c r="DW8" s="171">
        <f t="shared" si="20"/>
        <v>0</v>
      </c>
      <c r="DX8" s="52"/>
      <c r="DY8" s="9">
        <v>5</v>
      </c>
      <c r="DZ8" s="122" t="s">
        <v>387</v>
      </c>
      <c r="EA8" s="122">
        <v>120</v>
      </c>
      <c r="EB8" s="122">
        <v>52</v>
      </c>
      <c r="EC8" s="122">
        <v>4.8</v>
      </c>
      <c r="ED8" s="124">
        <v>7.8</v>
      </c>
      <c r="EE8" s="118">
        <v>10.4</v>
      </c>
      <c r="EF8" s="57"/>
      <c r="EG8" s="57">
        <f t="shared" si="7"/>
        <v>0</v>
      </c>
      <c r="EH8" s="57"/>
      <c r="EI8" s="58">
        <f t="shared" si="21"/>
        <v>0</v>
      </c>
      <c r="EJ8" s="52"/>
      <c r="EK8" s="149">
        <v>5</v>
      </c>
      <c r="EL8" s="148">
        <v>14</v>
      </c>
      <c r="EM8" s="148">
        <v>1.33</v>
      </c>
      <c r="EN8" s="148"/>
      <c r="EO8" s="148">
        <f t="shared" si="8"/>
        <v>0</v>
      </c>
      <c r="EP8" s="148"/>
      <c r="EQ8" s="147">
        <f t="shared" si="22"/>
        <v>0</v>
      </c>
    </row>
    <row r="9" spans="1:147" s="34" customFormat="1" ht="19.5" customHeight="1">
      <c r="A9" s="69"/>
      <c r="B9" s="73">
        <v>16</v>
      </c>
      <c r="C9" s="73">
        <v>1.58</v>
      </c>
      <c r="D9" s="71">
        <v>6</v>
      </c>
      <c r="E9" s="71">
        <f t="shared" si="0"/>
        <v>9.48</v>
      </c>
      <c r="F9" s="71"/>
      <c r="G9" s="72">
        <f t="shared" si="9"/>
        <v>0</v>
      </c>
      <c r="H9" s="52"/>
      <c r="I9" s="100">
        <v>18</v>
      </c>
      <c r="J9" s="100">
        <v>180</v>
      </c>
      <c r="K9" s="100">
        <v>90</v>
      </c>
      <c r="L9" s="100">
        <v>5.1</v>
      </c>
      <c r="M9" s="100">
        <v>8.1</v>
      </c>
      <c r="N9" s="100">
        <v>18.4</v>
      </c>
      <c r="O9" s="100">
        <v>54.35</v>
      </c>
      <c r="P9" s="52"/>
      <c r="Q9" s="74">
        <v>6</v>
      </c>
      <c r="R9" s="74">
        <v>12</v>
      </c>
      <c r="S9" s="75">
        <v>1.13</v>
      </c>
      <c r="T9" s="57"/>
      <c r="U9" s="57">
        <f t="shared" si="23"/>
        <v>0</v>
      </c>
      <c r="V9" s="57"/>
      <c r="W9" s="58">
        <f t="shared" si="24"/>
        <v>0</v>
      </c>
      <c r="X9" s="52"/>
      <c r="Y9" s="90">
        <v>6</v>
      </c>
      <c r="Z9" s="87">
        <v>10</v>
      </c>
      <c r="AA9" s="87">
        <v>0.616</v>
      </c>
      <c r="AB9" s="89"/>
      <c r="AC9" s="89">
        <f t="shared" si="2"/>
        <v>0</v>
      </c>
      <c r="AD9" s="89"/>
      <c r="AE9" s="88">
        <f t="shared" si="11"/>
        <v>0</v>
      </c>
      <c r="AF9" s="85"/>
      <c r="AG9" s="90">
        <v>40</v>
      </c>
      <c r="AH9" s="87">
        <v>52</v>
      </c>
      <c r="AI9" s="87">
        <v>16.67</v>
      </c>
      <c r="AJ9" s="89"/>
      <c r="AK9" s="89">
        <f t="shared" si="3"/>
        <v>0</v>
      </c>
      <c r="AL9" s="89"/>
      <c r="AM9" s="88">
        <f t="shared" si="12"/>
        <v>0</v>
      </c>
      <c r="AN9" s="85"/>
      <c r="AO9" s="90">
        <v>76</v>
      </c>
      <c r="AP9" s="87">
        <v>150</v>
      </c>
      <c r="AQ9" s="87">
        <v>138.72</v>
      </c>
      <c r="AR9" s="89"/>
      <c r="AS9" s="89">
        <f t="shared" si="4"/>
        <v>0</v>
      </c>
      <c r="AT9" s="89"/>
      <c r="AU9" s="88">
        <f t="shared" si="13"/>
        <v>0</v>
      </c>
      <c r="AV9" s="52"/>
      <c r="AW9" s="43">
        <v>6</v>
      </c>
      <c r="AX9" s="45">
        <v>1</v>
      </c>
      <c r="AY9" s="44">
        <v>0.0062</v>
      </c>
      <c r="AZ9" s="41">
        <v>1</v>
      </c>
      <c r="BA9" s="44">
        <f t="shared" si="14"/>
        <v>0.0062</v>
      </c>
      <c r="BB9" s="42">
        <v>1</v>
      </c>
      <c r="BC9" s="42">
        <f t="shared" si="15"/>
        <v>161.29032258064515</v>
      </c>
      <c r="BD9" s="35"/>
      <c r="BE9" s="43">
        <v>41</v>
      </c>
      <c r="BF9" s="44">
        <v>3.1</v>
      </c>
      <c r="BG9" s="44">
        <v>0.0592</v>
      </c>
      <c r="BH9" s="41">
        <v>1</v>
      </c>
      <c r="BI9" s="44">
        <f aca="true" t="shared" si="25" ref="BI9:BI38">BH9*BG9</f>
        <v>0.0592</v>
      </c>
      <c r="BJ9" s="42">
        <v>1</v>
      </c>
      <c r="BK9" s="42">
        <f t="shared" si="16"/>
        <v>16.89189189189189</v>
      </c>
      <c r="BL9" s="35"/>
      <c r="BM9" s="43">
        <v>76</v>
      </c>
      <c r="BN9" s="44">
        <v>6.3</v>
      </c>
      <c r="BO9" s="44">
        <v>0.245</v>
      </c>
      <c r="BP9" s="41"/>
      <c r="BQ9" s="44">
        <f t="shared" si="5"/>
        <v>0</v>
      </c>
      <c r="BR9" s="42"/>
      <c r="BS9" s="42">
        <f t="shared" si="17"/>
        <v>0</v>
      </c>
      <c r="BU9" s="97">
        <v>0.9</v>
      </c>
      <c r="BV9" s="94">
        <v>7.06</v>
      </c>
      <c r="BW9" s="97">
        <v>31</v>
      </c>
      <c r="BX9" s="94">
        <v>243.35</v>
      </c>
      <c r="BY9" s="97">
        <v>56</v>
      </c>
      <c r="BZ9" s="94">
        <v>439.6</v>
      </c>
      <c r="CA9" s="97">
        <v>81</v>
      </c>
      <c r="CB9" s="94">
        <v>635.85</v>
      </c>
      <c r="CC9" s="52"/>
      <c r="CD9" s="103">
        <v>6</v>
      </c>
      <c r="CE9" s="106">
        <v>8</v>
      </c>
      <c r="CF9" s="107">
        <v>66</v>
      </c>
      <c r="CG9" s="106">
        <v>8</v>
      </c>
      <c r="CH9" s="107">
        <v>64.9</v>
      </c>
      <c r="CI9" s="52"/>
      <c r="CJ9" s="56">
        <v>5</v>
      </c>
      <c r="CK9" s="57" t="s">
        <v>345</v>
      </c>
      <c r="CL9" s="57">
        <v>0.9</v>
      </c>
      <c r="CM9" s="57">
        <v>9.3</v>
      </c>
      <c r="CN9" s="57"/>
      <c r="CO9" s="57">
        <f aca="true" t="shared" si="26" ref="CO9:CO15">CN9*CM9</f>
        <v>0</v>
      </c>
      <c r="CP9" s="52"/>
      <c r="CQ9" s="166">
        <v>6</v>
      </c>
      <c r="CR9" s="170">
        <v>20</v>
      </c>
      <c r="CS9" s="172">
        <v>2</v>
      </c>
      <c r="CT9" s="172">
        <v>1.225</v>
      </c>
      <c r="CU9" s="170"/>
      <c r="CV9" s="170">
        <f t="shared" si="18"/>
        <v>0</v>
      </c>
      <c r="CW9" s="170"/>
      <c r="CX9" s="171">
        <f t="shared" si="19"/>
        <v>0</v>
      </c>
      <c r="CY9" s="52"/>
      <c r="CZ9" s="212">
        <v>6</v>
      </c>
      <c r="DA9" s="150">
        <v>25</v>
      </c>
      <c r="DB9" s="150">
        <v>33.5</v>
      </c>
      <c r="DC9" s="150">
        <v>1</v>
      </c>
      <c r="DD9" s="150">
        <v>2.8</v>
      </c>
      <c r="DE9" s="150">
        <v>3.2</v>
      </c>
      <c r="DF9" s="150">
        <v>4</v>
      </c>
      <c r="DG9" s="150">
        <v>2.12</v>
      </c>
      <c r="DH9" s="150">
        <v>2.39</v>
      </c>
      <c r="DI9" s="150">
        <v>2.91</v>
      </c>
      <c r="DJ9" s="132"/>
      <c r="DK9" s="57"/>
      <c r="DL9" s="132"/>
      <c r="DM9" s="57"/>
      <c r="DN9" s="52"/>
      <c r="DO9" s="179">
        <v>6</v>
      </c>
      <c r="DP9" s="183">
        <v>30</v>
      </c>
      <c r="DQ9" s="183">
        <v>30</v>
      </c>
      <c r="DR9" s="184">
        <v>3</v>
      </c>
      <c r="DS9" s="185">
        <v>1.36</v>
      </c>
      <c r="DT9" s="170"/>
      <c r="DU9" s="170">
        <f t="shared" si="6"/>
        <v>0</v>
      </c>
      <c r="DV9" s="170"/>
      <c r="DW9" s="171">
        <f t="shared" si="20"/>
        <v>0</v>
      </c>
      <c r="DX9" s="52"/>
      <c r="DY9" s="9">
        <v>6</v>
      </c>
      <c r="DZ9" s="122" t="s">
        <v>388</v>
      </c>
      <c r="EA9" s="122">
        <v>140</v>
      </c>
      <c r="EB9" s="122">
        <v>58</v>
      </c>
      <c r="EC9" s="122">
        <v>4.9</v>
      </c>
      <c r="ED9" s="124">
        <v>8.1</v>
      </c>
      <c r="EE9" s="118">
        <v>12.3</v>
      </c>
      <c r="EF9" s="57"/>
      <c r="EG9" s="57">
        <f t="shared" si="7"/>
        <v>0</v>
      </c>
      <c r="EH9" s="57"/>
      <c r="EI9" s="58">
        <f t="shared" si="21"/>
        <v>0</v>
      </c>
      <c r="EJ9" s="52"/>
      <c r="EK9" s="149">
        <v>6</v>
      </c>
      <c r="EL9" s="148">
        <v>15</v>
      </c>
      <c r="EM9" s="148">
        <v>1.53</v>
      </c>
      <c r="EN9" s="148"/>
      <c r="EO9" s="148">
        <f t="shared" si="8"/>
        <v>0</v>
      </c>
      <c r="EP9" s="148"/>
      <c r="EQ9" s="147">
        <f t="shared" si="22"/>
        <v>0</v>
      </c>
    </row>
    <row r="10" spans="1:147" s="34" customFormat="1" ht="19.5" customHeight="1">
      <c r="A10" s="69"/>
      <c r="B10" s="73">
        <v>18</v>
      </c>
      <c r="C10" s="73">
        <v>2</v>
      </c>
      <c r="D10" s="71"/>
      <c r="E10" s="71">
        <f t="shared" si="0"/>
        <v>0</v>
      </c>
      <c r="F10" s="71"/>
      <c r="G10" s="72">
        <f t="shared" si="9"/>
        <v>0</v>
      </c>
      <c r="H10" s="52"/>
      <c r="I10" s="100">
        <v>20</v>
      </c>
      <c r="J10" s="100">
        <v>200</v>
      </c>
      <c r="K10" s="100">
        <v>100</v>
      </c>
      <c r="L10" s="100">
        <v>5.2</v>
      </c>
      <c r="M10" s="100">
        <v>8.4</v>
      </c>
      <c r="N10" s="100">
        <v>21</v>
      </c>
      <c r="O10" s="100">
        <v>47.62</v>
      </c>
      <c r="P10" s="52"/>
      <c r="Q10" s="74">
        <v>7</v>
      </c>
      <c r="R10" s="74">
        <v>13</v>
      </c>
      <c r="S10" s="75">
        <v>1.33</v>
      </c>
      <c r="T10" s="57"/>
      <c r="U10" s="57">
        <f t="shared" si="23"/>
        <v>0</v>
      </c>
      <c r="V10" s="57"/>
      <c r="W10" s="58">
        <f t="shared" si="24"/>
        <v>0</v>
      </c>
      <c r="X10" s="52"/>
      <c r="Y10" s="90">
        <v>7</v>
      </c>
      <c r="Z10" s="87">
        <v>11</v>
      </c>
      <c r="AA10" s="87">
        <v>0.746</v>
      </c>
      <c r="AB10" s="89"/>
      <c r="AC10" s="89">
        <f t="shared" si="2"/>
        <v>0</v>
      </c>
      <c r="AD10" s="89"/>
      <c r="AE10" s="88">
        <f t="shared" si="11"/>
        <v>0</v>
      </c>
      <c r="AF10" s="85"/>
      <c r="AG10" s="90">
        <v>41</v>
      </c>
      <c r="AH10" s="87">
        <v>53</v>
      </c>
      <c r="AI10" s="87">
        <v>17.32</v>
      </c>
      <c r="AJ10" s="89"/>
      <c r="AK10" s="89">
        <f t="shared" si="3"/>
        <v>0</v>
      </c>
      <c r="AL10" s="89"/>
      <c r="AM10" s="88">
        <f t="shared" si="12"/>
        <v>0</v>
      </c>
      <c r="AN10" s="85"/>
      <c r="AO10" s="90">
        <v>77</v>
      </c>
      <c r="AP10" s="87">
        <v>155</v>
      </c>
      <c r="AQ10" s="87">
        <v>148.05</v>
      </c>
      <c r="AR10" s="89"/>
      <c r="AS10" s="89">
        <f t="shared" si="4"/>
        <v>0</v>
      </c>
      <c r="AT10" s="89"/>
      <c r="AU10" s="88">
        <f t="shared" si="13"/>
        <v>0</v>
      </c>
      <c r="AV10" s="52"/>
      <c r="AW10" s="43">
        <v>7</v>
      </c>
      <c r="AX10" s="44">
        <v>1.05</v>
      </c>
      <c r="AY10" s="44">
        <v>0.0068</v>
      </c>
      <c r="AZ10" s="41"/>
      <c r="BA10" s="44">
        <f t="shared" si="14"/>
        <v>0</v>
      </c>
      <c r="BB10" s="42"/>
      <c r="BC10" s="42">
        <f t="shared" si="15"/>
        <v>0</v>
      </c>
      <c r="BD10" s="35"/>
      <c r="BE10" s="43">
        <v>42</v>
      </c>
      <c r="BF10" s="44">
        <v>3.2</v>
      </c>
      <c r="BG10" s="44">
        <v>0.0631</v>
      </c>
      <c r="BH10" s="41"/>
      <c r="BI10" s="44">
        <f t="shared" si="25"/>
        <v>0</v>
      </c>
      <c r="BJ10" s="42"/>
      <c r="BK10" s="42">
        <f t="shared" si="16"/>
        <v>0</v>
      </c>
      <c r="BL10" s="35"/>
      <c r="BM10" s="43">
        <v>77</v>
      </c>
      <c r="BN10" s="44">
        <v>6.4</v>
      </c>
      <c r="BO10" s="44">
        <v>0.253</v>
      </c>
      <c r="BP10" s="41"/>
      <c r="BQ10" s="44">
        <f t="shared" si="5"/>
        <v>0</v>
      </c>
      <c r="BR10" s="42"/>
      <c r="BS10" s="42">
        <f t="shared" si="17"/>
        <v>0</v>
      </c>
      <c r="BU10" s="97">
        <v>1</v>
      </c>
      <c r="BV10" s="96">
        <v>7.85</v>
      </c>
      <c r="BW10" s="97">
        <v>32</v>
      </c>
      <c r="BX10" s="94">
        <v>251.2</v>
      </c>
      <c r="BY10" s="97">
        <v>57</v>
      </c>
      <c r="BZ10" s="94">
        <v>447.45</v>
      </c>
      <c r="CA10" s="97">
        <v>82</v>
      </c>
      <c r="CB10" s="94">
        <v>643.7</v>
      </c>
      <c r="CC10" s="52"/>
      <c r="CD10" s="103">
        <v>7</v>
      </c>
      <c r="CE10" s="106">
        <v>10</v>
      </c>
      <c r="CF10" s="105">
        <v>83</v>
      </c>
      <c r="CG10" s="106">
        <v>10</v>
      </c>
      <c r="CH10" s="107">
        <v>80.9</v>
      </c>
      <c r="CI10" s="52"/>
      <c r="CJ10" s="56">
        <v>6</v>
      </c>
      <c r="CK10" s="57" t="s">
        <v>346</v>
      </c>
      <c r="CL10" s="57">
        <v>0.7</v>
      </c>
      <c r="CM10" s="57">
        <v>7.4</v>
      </c>
      <c r="CN10" s="57"/>
      <c r="CO10" s="57">
        <f t="shared" si="26"/>
        <v>0</v>
      </c>
      <c r="CP10" s="52"/>
      <c r="CQ10" s="166">
        <v>7</v>
      </c>
      <c r="CR10" s="170">
        <v>25</v>
      </c>
      <c r="CS10" s="172">
        <v>1</v>
      </c>
      <c r="CT10" s="172">
        <v>0.793</v>
      </c>
      <c r="CU10" s="170"/>
      <c r="CV10" s="170">
        <f t="shared" si="18"/>
        <v>0</v>
      </c>
      <c r="CW10" s="170"/>
      <c r="CX10" s="171">
        <f t="shared" si="19"/>
        <v>0</v>
      </c>
      <c r="CY10" s="52"/>
      <c r="CZ10" s="212">
        <v>7</v>
      </c>
      <c r="DA10" s="150">
        <v>32</v>
      </c>
      <c r="DB10" s="150">
        <v>42.3</v>
      </c>
      <c r="DC10" s="152">
        <v>1.25</v>
      </c>
      <c r="DD10" s="150">
        <v>2.8</v>
      </c>
      <c r="DE10" s="150">
        <v>3.2</v>
      </c>
      <c r="DF10" s="150">
        <v>4</v>
      </c>
      <c r="DG10" s="150">
        <v>2.73</v>
      </c>
      <c r="DH10" s="150">
        <v>3.09</v>
      </c>
      <c r="DI10" s="150">
        <v>3.78</v>
      </c>
      <c r="DJ10" s="132"/>
      <c r="DK10" s="57"/>
      <c r="DL10" s="132"/>
      <c r="DM10" s="57"/>
      <c r="DN10" s="52"/>
      <c r="DO10" s="179">
        <v>7</v>
      </c>
      <c r="DP10" s="183">
        <v>30</v>
      </c>
      <c r="DQ10" s="183">
        <v>30</v>
      </c>
      <c r="DR10" s="184">
        <v>4</v>
      </c>
      <c r="DS10" s="185">
        <v>1.78</v>
      </c>
      <c r="DT10" s="170"/>
      <c r="DU10" s="170">
        <f t="shared" si="6"/>
        <v>0</v>
      </c>
      <c r="DV10" s="170"/>
      <c r="DW10" s="171">
        <f t="shared" si="20"/>
        <v>0</v>
      </c>
      <c r="DX10" s="52"/>
      <c r="DY10" s="9">
        <v>7</v>
      </c>
      <c r="DZ10" s="122" t="s">
        <v>389</v>
      </c>
      <c r="EA10" s="122">
        <v>160</v>
      </c>
      <c r="EB10" s="122">
        <v>64</v>
      </c>
      <c r="EC10" s="122">
        <v>5</v>
      </c>
      <c r="ED10" s="124">
        <v>8.4</v>
      </c>
      <c r="EE10" s="118">
        <v>14.2</v>
      </c>
      <c r="EF10" s="57"/>
      <c r="EG10" s="57">
        <f t="shared" si="7"/>
        <v>0</v>
      </c>
      <c r="EH10" s="57"/>
      <c r="EI10" s="58">
        <f t="shared" si="21"/>
        <v>0</v>
      </c>
      <c r="EJ10" s="52"/>
      <c r="EK10" s="149">
        <v>7</v>
      </c>
      <c r="EL10" s="148">
        <v>16</v>
      </c>
      <c r="EM10" s="148">
        <v>1.74</v>
      </c>
      <c r="EN10" s="148"/>
      <c r="EO10" s="148">
        <f t="shared" si="8"/>
        <v>0</v>
      </c>
      <c r="EP10" s="148"/>
      <c r="EQ10" s="147">
        <f t="shared" si="22"/>
        <v>0</v>
      </c>
    </row>
    <row r="11" spans="1:147" s="34" customFormat="1" ht="19.5" customHeight="1">
      <c r="A11" s="69"/>
      <c r="B11" s="73">
        <v>20</v>
      </c>
      <c r="C11" s="73">
        <v>2.47</v>
      </c>
      <c r="D11" s="71"/>
      <c r="E11" s="71">
        <f t="shared" si="0"/>
        <v>0</v>
      </c>
      <c r="F11" s="71"/>
      <c r="G11" s="72">
        <f t="shared" si="9"/>
        <v>0</v>
      </c>
      <c r="H11" s="52"/>
      <c r="I11" s="100">
        <v>22</v>
      </c>
      <c r="J11" s="100">
        <v>220</v>
      </c>
      <c r="K11" s="100">
        <v>110</v>
      </c>
      <c r="L11" s="100">
        <v>5.4</v>
      </c>
      <c r="M11" s="100">
        <v>8.7</v>
      </c>
      <c r="N11" s="100">
        <v>24</v>
      </c>
      <c r="O11" s="100">
        <v>41.67</v>
      </c>
      <c r="P11" s="52"/>
      <c r="Q11" s="74">
        <v>8</v>
      </c>
      <c r="R11" s="74">
        <v>14</v>
      </c>
      <c r="S11" s="75">
        <v>1.54</v>
      </c>
      <c r="T11" s="57"/>
      <c r="U11" s="57">
        <f t="shared" si="23"/>
        <v>0</v>
      </c>
      <c r="V11" s="57"/>
      <c r="W11" s="58">
        <f t="shared" si="24"/>
        <v>0</v>
      </c>
      <c r="X11" s="52"/>
      <c r="Y11" s="90">
        <v>8</v>
      </c>
      <c r="Z11" s="87">
        <v>12</v>
      </c>
      <c r="AA11" s="87">
        <v>0.888</v>
      </c>
      <c r="AB11" s="89"/>
      <c r="AC11" s="89">
        <f t="shared" si="2"/>
        <v>0</v>
      </c>
      <c r="AD11" s="89"/>
      <c r="AE11" s="88">
        <f t="shared" si="11"/>
        <v>0</v>
      </c>
      <c r="AF11" s="85"/>
      <c r="AG11" s="90">
        <v>42</v>
      </c>
      <c r="AH11" s="87">
        <v>54</v>
      </c>
      <c r="AI11" s="87">
        <v>17.65</v>
      </c>
      <c r="AJ11" s="89"/>
      <c r="AK11" s="89">
        <f t="shared" si="3"/>
        <v>0</v>
      </c>
      <c r="AL11" s="89"/>
      <c r="AM11" s="88">
        <f t="shared" si="12"/>
        <v>0</v>
      </c>
      <c r="AN11" s="85"/>
      <c r="AO11" s="90">
        <v>78</v>
      </c>
      <c r="AP11" s="87">
        <v>160</v>
      </c>
      <c r="AQ11" s="87">
        <v>157.83</v>
      </c>
      <c r="AR11" s="89"/>
      <c r="AS11" s="89">
        <f t="shared" si="4"/>
        <v>0</v>
      </c>
      <c r="AT11" s="89"/>
      <c r="AU11" s="88">
        <f t="shared" si="13"/>
        <v>0</v>
      </c>
      <c r="AV11" s="52"/>
      <c r="AW11" s="43">
        <v>8</v>
      </c>
      <c r="AX11" s="44">
        <v>1.1</v>
      </c>
      <c r="AY11" s="44">
        <v>0.0075</v>
      </c>
      <c r="AZ11" s="41"/>
      <c r="BA11" s="44">
        <f t="shared" si="14"/>
        <v>0</v>
      </c>
      <c r="BB11" s="42"/>
      <c r="BC11" s="42">
        <f t="shared" si="15"/>
        <v>0</v>
      </c>
      <c r="BD11" s="35"/>
      <c r="BE11" s="43">
        <v>43</v>
      </c>
      <c r="BF11" s="44">
        <v>3.3</v>
      </c>
      <c r="BG11" s="44">
        <v>0.0671</v>
      </c>
      <c r="BH11" s="41"/>
      <c r="BI11" s="44">
        <f t="shared" si="25"/>
        <v>0</v>
      </c>
      <c r="BJ11" s="42"/>
      <c r="BK11" s="42">
        <f t="shared" si="16"/>
        <v>0</v>
      </c>
      <c r="BL11" s="35"/>
      <c r="BM11" s="43">
        <v>78</v>
      </c>
      <c r="BN11" s="44">
        <v>6.5</v>
      </c>
      <c r="BO11" s="44">
        <v>0.2605</v>
      </c>
      <c r="BP11" s="41"/>
      <c r="BQ11" s="44">
        <f t="shared" si="5"/>
        <v>0</v>
      </c>
      <c r="BR11" s="42"/>
      <c r="BS11" s="42">
        <f t="shared" si="17"/>
        <v>0</v>
      </c>
      <c r="BU11" s="97">
        <v>2</v>
      </c>
      <c r="BV11" s="94">
        <v>15.7</v>
      </c>
      <c r="BW11" s="97">
        <v>33</v>
      </c>
      <c r="BX11" s="94">
        <v>259.05</v>
      </c>
      <c r="BY11" s="97">
        <v>58</v>
      </c>
      <c r="BZ11" s="94">
        <v>455.3</v>
      </c>
      <c r="CA11" s="97">
        <v>83</v>
      </c>
      <c r="CB11" s="94">
        <v>651.55</v>
      </c>
      <c r="CC11" s="52"/>
      <c r="CD11" s="103">
        <v>8</v>
      </c>
      <c r="CE11" s="106">
        <v>12</v>
      </c>
      <c r="CF11" s="107">
        <v>99.3</v>
      </c>
      <c r="CG11" s="106">
        <v>12</v>
      </c>
      <c r="CH11" s="107">
        <v>96.8</v>
      </c>
      <c r="CI11" s="52"/>
      <c r="CJ11" s="56">
        <v>7</v>
      </c>
      <c r="CK11" s="57" t="s">
        <v>346</v>
      </c>
      <c r="CL11" s="57">
        <v>0.8</v>
      </c>
      <c r="CM11" s="57">
        <v>8.4</v>
      </c>
      <c r="CN11" s="57"/>
      <c r="CO11" s="57">
        <f t="shared" si="26"/>
        <v>0</v>
      </c>
      <c r="CP11" s="52"/>
      <c r="CQ11" s="166">
        <v>8</v>
      </c>
      <c r="CR11" s="170">
        <v>25</v>
      </c>
      <c r="CS11" s="172">
        <v>1.5</v>
      </c>
      <c r="CT11" s="172">
        <v>1.178</v>
      </c>
      <c r="CU11" s="170"/>
      <c r="CV11" s="170">
        <f t="shared" si="18"/>
        <v>0</v>
      </c>
      <c r="CW11" s="170"/>
      <c r="CX11" s="171">
        <f t="shared" si="19"/>
        <v>0</v>
      </c>
      <c r="CY11" s="52"/>
      <c r="CZ11" s="212">
        <v>8</v>
      </c>
      <c r="DA11" s="150">
        <v>40</v>
      </c>
      <c r="DB11" s="150">
        <v>48</v>
      </c>
      <c r="DC11" s="152">
        <v>1.5</v>
      </c>
      <c r="DD11" s="150">
        <v>3</v>
      </c>
      <c r="DE11" s="150">
        <v>3.5</v>
      </c>
      <c r="DF11" s="150">
        <v>4</v>
      </c>
      <c r="DG11" s="150">
        <v>3.33</v>
      </c>
      <c r="DH11" s="150">
        <v>3.84</v>
      </c>
      <c r="DI11" s="150">
        <v>4.34</v>
      </c>
      <c r="DJ11" s="132"/>
      <c r="DK11" s="57"/>
      <c r="DL11" s="132"/>
      <c r="DM11" s="57"/>
      <c r="DN11" s="52"/>
      <c r="DO11" s="179">
        <v>8</v>
      </c>
      <c r="DP11" s="183">
        <v>32</v>
      </c>
      <c r="DQ11" s="183">
        <v>32</v>
      </c>
      <c r="DR11" s="184">
        <v>3</v>
      </c>
      <c r="DS11" s="185">
        <v>1.46</v>
      </c>
      <c r="DT11" s="170"/>
      <c r="DU11" s="170">
        <f t="shared" si="6"/>
        <v>0</v>
      </c>
      <c r="DV11" s="170"/>
      <c r="DW11" s="171">
        <f t="shared" si="20"/>
        <v>0</v>
      </c>
      <c r="DX11" s="52"/>
      <c r="DY11" s="9">
        <v>8</v>
      </c>
      <c r="DZ11" s="122" t="s">
        <v>390</v>
      </c>
      <c r="EA11" s="122">
        <v>180</v>
      </c>
      <c r="EB11" s="122">
        <v>70</v>
      </c>
      <c r="EC11" s="122">
        <v>5.1</v>
      </c>
      <c r="ED11" s="124">
        <v>8.7</v>
      </c>
      <c r="EE11" s="118">
        <v>16.3</v>
      </c>
      <c r="EF11" s="57"/>
      <c r="EG11" s="57">
        <f t="shared" si="7"/>
        <v>0</v>
      </c>
      <c r="EH11" s="57"/>
      <c r="EI11" s="58">
        <f t="shared" si="21"/>
        <v>0</v>
      </c>
      <c r="EJ11" s="52"/>
      <c r="EK11" s="149">
        <v>8</v>
      </c>
      <c r="EL11" s="148">
        <v>17</v>
      </c>
      <c r="EM11" s="148">
        <v>1.96</v>
      </c>
      <c r="EN11" s="148"/>
      <c r="EO11" s="148">
        <f t="shared" si="8"/>
        <v>0</v>
      </c>
      <c r="EP11" s="148"/>
      <c r="EQ11" s="147">
        <f t="shared" si="22"/>
        <v>0</v>
      </c>
    </row>
    <row r="12" spans="1:147" s="34" customFormat="1" ht="19.5" customHeight="1">
      <c r="A12" s="69"/>
      <c r="B12" s="73">
        <v>22</v>
      </c>
      <c r="C12" s="73">
        <v>2.98</v>
      </c>
      <c r="D12" s="71"/>
      <c r="E12" s="71">
        <f t="shared" si="0"/>
        <v>0</v>
      </c>
      <c r="F12" s="71"/>
      <c r="G12" s="72">
        <f t="shared" si="9"/>
        <v>0</v>
      </c>
      <c r="H12" s="52"/>
      <c r="I12" s="100">
        <v>24</v>
      </c>
      <c r="J12" s="100">
        <v>240</v>
      </c>
      <c r="K12" s="100">
        <v>115</v>
      </c>
      <c r="L12" s="100">
        <v>5.6</v>
      </c>
      <c r="M12" s="100">
        <v>9.5</v>
      </c>
      <c r="N12" s="100">
        <v>27.3</v>
      </c>
      <c r="O12" s="100">
        <v>36.63</v>
      </c>
      <c r="P12" s="52"/>
      <c r="Q12" s="74">
        <v>9</v>
      </c>
      <c r="R12" s="74">
        <v>15</v>
      </c>
      <c r="S12" s="75">
        <v>1.77</v>
      </c>
      <c r="T12" s="57"/>
      <c r="U12" s="57">
        <f t="shared" si="23"/>
        <v>0</v>
      </c>
      <c r="V12" s="57"/>
      <c r="W12" s="58">
        <f t="shared" si="24"/>
        <v>0</v>
      </c>
      <c r="X12" s="52"/>
      <c r="Y12" s="90">
        <v>9</v>
      </c>
      <c r="Z12" s="87">
        <v>14</v>
      </c>
      <c r="AA12" s="87">
        <v>1.21</v>
      </c>
      <c r="AB12" s="89"/>
      <c r="AC12" s="89">
        <f t="shared" si="2"/>
        <v>0</v>
      </c>
      <c r="AD12" s="89"/>
      <c r="AE12" s="88">
        <f t="shared" si="11"/>
        <v>0</v>
      </c>
      <c r="AF12" s="85"/>
      <c r="AG12" s="90">
        <v>43</v>
      </c>
      <c r="AH12" s="87">
        <v>55</v>
      </c>
      <c r="AI12" s="87">
        <v>18.65</v>
      </c>
      <c r="AJ12" s="89"/>
      <c r="AK12" s="89">
        <f t="shared" si="3"/>
        <v>0</v>
      </c>
      <c r="AL12" s="89"/>
      <c r="AM12" s="88">
        <f t="shared" si="12"/>
        <v>0</v>
      </c>
      <c r="AN12" s="85"/>
      <c r="AO12" s="90">
        <v>79</v>
      </c>
      <c r="AP12" s="87">
        <v>165</v>
      </c>
      <c r="AQ12" s="87">
        <v>167.77</v>
      </c>
      <c r="AR12" s="89"/>
      <c r="AS12" s="89">
        <f t="shared" si="4"/>
        <v>0</v>
      </c>
      <c r="AT12" s="89"/>
      <c r="AU12" s="88">
        <f t="shared" si="13"/>
        <v>0</v>
      </c>
      <c r="AV12" s="52"/>
      <c r="AW12" s="43">
        <v>9</v>
      </c>
      <c r="AX12" s="44">
        <v>1.15</v>
      </c>
      <c r="AY12" s="44">
        <v>0.0082</v>
      </c>
      <c r="AZ12" s="41"/>
      <c r="BA12" s="44">
        <f t="shared" si="14"/>
        <v>0</v>
      </c>
      <c r="BB12" s="42"/>
      <c r="BC12" s="42">
        <f t="shared" si="15"/>
        <v>0</v>
      </c>
      <c r="BD12" s="35"/>
      <c r="BE12" s="43">
        <v>44</v>
      </c>
      <c r="BF12" s="44">
        <v>3.4</v>
      </c>
      <c r="BG12" s="44">
        <v>0.0713</v>
      </c>
      <c r="BH12" s="41"/>
      <c r="BI12" s="44">
        <f t="shared" si="25"/>
        <v>0</v>
      </c>
      <c r="BJ12" s="42"/>
      <c r="BK12" s="42">
        <f t="shared" si="16"/>
        <v>0</v>
      </c>
      <c r="BL12" s="35"/>
      <c r="BM12" s="43">
        <v>79</v>
      </c>
      <c r="BN12" s="44">
        <v>6.6</v>
      </c>
      <c r="BO12" s="44">
        <v>0.269</v>
      </c>
      <c r="BP12" s="41"/>
      <c r="BQ12" s="44">
        <f t="shared" si="5"/>
        <v>0</v>
      </c>
      <c r="BR12" s="42"/>
      <c r="BS12" s="42">
        <f t="shared" si="17"/>
        <v>0</v>
      </c>
      <c r="BU12" s="97">
        <v>3</v>
      </c>
      <c r="BV12" s="94">
        <v>23.55</v>
      </c>
      <c r="BW12" s="97">
        <v>34</v>
      </c>
      <c r="BX12" s="94">
        <v>266.9</v>
      </c>
      <c r="BY12" s="97">
        <v>59</v>
      </c>
      <c r="BZ12" s="94">
        <v>463.15</v>
      </c>
      <c r="CA12" s="97">
        <v>84</v>
      </c>
      <c r="CB12" s="94">
        <v>659.4</v>
      </c>
      <c r="CC12" s="52"/>
      <c r="CD12" s="103">
        <v>9</v>
      </c>
      <c r="CE12" s="106"/>
      <c r="CF12" s="107"/>
      <c r="CG12" s="106"/>
      <c r="CH12" s="107"/>
      <c r="CI12" s="52"/>
      <c r="CJ12" s="56">
        <v>8</v>
      </c>
      <c r="CK12" s="57" t="s">
        <v>346</v>
      </c>
      <c r="CL12" s="57">
        <v>0.9</v>
      </c>
      <c r="CM12" s="57">
        <v>9.3</v>
      </c>
      <c r="CN12" s="57"/>
      <c r="CO12" s="57">
        <f t="shared" si="26"/>
        <v>0</v>
      </c>
      <c r="CP12" s="52"/>
      <c r="CQ12" s="166">
        <v>9</v>
      </c>
      <c r="CR12" s="170">
        <v>25</v>
      </c>
      <c r="CS12" s="172">
        <v>2</v>
      </c>
      <c r="CT12" s="172">
        <v>1.554</v>
      </c>
      <c r="CU12" s="170"/>
      <c r="CV12" s="170">
        <f t="shared" si="18"/>
        <v>0</v>
      </c>
      <c r="CW12" s="170"/>
      <c r="CX12" s="171">
        <f t="shared" si="19"/>
        <v>0</v>
      </c>
      <c r="CY12" s="52"/>
      <c r="CZ12" s="212">
        <v>9</v>
      </c>
      <c r="DA12" s="150">
        <v>50</v>
      </c>
      <c r="DB12" s="150">
        <v>60</v>
      </c>
      <c r="DC12" s="150">
        <v>2</v>
      </c>
      <c r="DD12" s="150">
        <v>3</v>
      </c>
      <c r="DE12" s="150">
        <v>3.5</v>
      </c>
      <c r="DF12" s="150">
        <v>4</v>
      </c>
      <c r="DG12" s="150">
        <v>4.22</v>
      </c>
      <c r="DH12" s="150">
        <v>4.88</v>
      </c>
      <c r="DI12" s="150">
        <v>6.16</v>
      </c>
      <c r="DJ12" s="132"/>
      <c r="DK12" s="57"/>
      <c r="DL12" s="132"/>
      <c r="DM12" s="57"/>
      <c r="DN12" s="52"/>
      <c r="DO12" s="179">
        <v>9</v>
      </c>
      <c r="DP12" s="183">
        <v>32</v>
      </c>
      <c r="DQ12" s="183">
        <v>32</v>
      </c>
      <c r="DR12" s="184">
        <v>4</v>
      </c>
      <c r="DS12" s="185">
        <v>1.91</v>
      </c>
      <c r="DT12" s="170"/>
      <c r="DU12" s="170">
        <f t="shared" si="6"/>
        <v>0</v>
      </c>
      <c r="DV12" s="170"/>
      <c r="DW12" s="171">
        <f t="shared" si="20"/>
        <v>0</v>
      </c>
      <c r="DX12" s="52"/>
      <c r="DY12" s="9">
        <v>9</v>
      </c>
      <c r="DZ12" s="122" t="s">
        <v>391</v>
      </c>
      <c r="EA12" s="122">
        <v>180</v>
      </c>
      <c r="EB12" s="122">
        <v>74</v>
      </c>
      <c r="EC12" s="122">
        <v>5.1</v>
      </c>
      <c r="ED12" s="124">
        <v>9.3</v>
      </c>
      <c r="EE12" s="118">
        <v>17.4</v>
      </c>
      <c r="EF12" s="57"/>
      <c r="EG12" s="57">
        <f t="shared" si="7"/>
        <v>0</v>
      </c>
      <c r="EH12" s="57"/>
      <c r="EI12" s="58">
        <f t="shared" si="21"/>
        <v>0</v>
      </c>
      <c r="EJ12" s="52"/>
      <c r="EK12" s="149">
        <v>9</v>
      </c>
      <c r="EL12" s="148">
        <v>18</v>
      </c>
      <c r="EM12" s="148">
        <v>2.2</v>
      </c>
      <c r="EN12" s="148"/>
      <c r="EO12" s="148">
        <f t="shared" si="8"/>
        <v>0</v>
      </c>
      <c r="EP12" s="148"/>
      <c r="EQ12" s="147">
        <f t="shared" si="22"/>
        <v>0</v>
      </c>
    </row>
    <row r="13" spans="1:147" s="34" customFormat="1" ht="19.5" customHeight="1">
      <c r="A13" s="69"/>
      <c r="B13" s="73">
        <v>25</v>
      </c>
      <c r="C13" s="73">
        <v>3.85</v>
      </c>
      <c r="D13" s="71"/>
      <c r="E13" s="71">
        <f t="shared" si="0"/>
        <v>0</v>
      </c>
      <c r="F13" s="71"/>
      <c r="G13" s="72">
        <f t="shared" si="9"/>
        <v>0</v>
      </c>
      <c r="H13" s="52"/>
      <c r="I13" s="100">
        <v>27</v>
      </c>
      <c r="J13" s="100">
        <v>270</v>
      </c>
      <c r="K13" s="100">
        <v>125</v>
      </c>
      <c r="L13" s="100">
        <v>6</v>
      </c>
      <c r="M13" s="100">
        <v>9.8</v>
      </c>
      <c r="N13" s="100">
        <v>31.5</v>
      </c>
      <c r="O13" s="100">
        <v>31.75</v>
      </c>
      <c r="P13" s="52"/>
      <c r="Q13" s="74">
        <v>10</v>
      </c>
      <c r="R13" s="74">
        <v>16</v>
      </c>
      <c r="S13" s="75">
        <v>2.01</v>
      </c>
      <c r="T13" s="57"/>
      <c r="U13" s="57">
        <f t="shared" si="23"/>
        <v>0</v>
      </c>
      <c r="V13" s="57"/>
      <c r="W13" s="58">
        <f t="shared" si="24"/>
        <v>0</v>
      </c>
      <c r="X13" s="52"/>
      <c r="Y13" s="90">
        <v>10</v>
      </c>
      <c r="Z13" s="87">
        <v>16</v>
      </c>
      <c r="AA13" s="87">
        <v>1.58</v>
      </c>
      <c r="AB13" s="89"/>
      <c r="AC13" s="89">
        <f t="shared" si="2"/>
        <v>0</v>
      </c>
      <c r="AD13" s="89"/>
      <c r="AE13" s="88">
        <f t="shared" si="11"/>
        <v>0</v>
      </c>
      <c r="AF13" s="85"/>
      <c r="AG13" s="90">
        <v>44</v>
      </c>
      <c r="AH13" s="87">
        <v>56</v>
      </c>
      <c r="AI13" s="87">
        <v>19.33</v>
      </c>
      <c r="AJ13" s="89"/>
      <c r="AK13" s="89">
        <f t="shared" si="3"/>
        <v>0</v>
      </c>
      <c r="AL13" s="89"/>
      <c r="AM13" s="88">
        <f t="shared" si="12"/>
        <v>0</v>
      </c>
      <c r="AN13" s="85"/>
      <c r="AO13" s="90">
        <v>80</v>
      </c>
      <c r="AP13" s="87">
        <v>170</v>
      </c>
      <c r="AQ13" s="87">
        <v>178.18</v>
      </c>
      <c r="AR13" s="89"/>
      <c r="AS13" s="89">
        <f t="shared" si="4"/>
        <v>0</v>
      </c>
      <c r="AT13" s="89"/>
      <c r="AU13" s="88">
        <f t="shared" si="13"/>
        <v>0</v>
      </c>
      <c r="AV13" s="52"/>
      <c r="AW13" s="43">
        <v>10</v>
      </c>
      <c r="AX13" s="45">
        <v>1.2</v>
      </c>
      <c r="AY13" s="44">
        <v>0.0089</v>
      </c>
      <c r="AZ13" s="41">
        <v>50</v>
      </c>
      <c r="BA13" s="44">
        <f t="shared" si="14"/>
        <v>0.445</v>
      </c>
      <c r="BB13" s="42">
        <v>20</v>
      </c>
      <c r="BC13" s="42">
        <f t="shared" si="15"/>
        <v>2247.191011235955</v>
      </c>
      <c r="BD13" s="35"/>
      <c r="BE13" s="43">
        <v>45</v>
      </c>
      <c r="BF13" s="44">
        <v>3.45</v>
      </c>
      <c r="BG13" s="44">
        <v>0.0734</v>
      </c>
      <c r="BH13" s="41"/>
      <c r="BI13" s="44">
        <f t="shared" si="25"/>
        <v>0</v>
      </c>
      <c r="BJ13" s="42"/>
      <c r="BK13" s="42">
        <f t="shared" si="16"/>
        <v>0</v>
      </c>
      <c r="BL13" s="35"/>
      <c r="BM13" s="43">
        <v>80</v>
      </c>
      <c r="BN13" s="44">
        <v>6.7</v>
      </c>
      <c r="BO13" s="44">
        <v>0.277</v>
      </c>
      <c r="BP13" s="41"/>
      <c r="BQ13" s="44">
        <f t="shared" si="5"/>
        <v>0</v>
      </c>
      <c r="BR13" s="42"/>
      <c r="BS13" s="42">
        <f t="shared" si="17"/>
        <v>0</v>
      </c>
      <c r="BU13" s="97">
        <v>4</v>
      </c>
      <c r="BV13" s="94">
        <v>31.4</v>
      </c>
      <c r="BW13" s="97">
        <v>35</v>
      </c>
      <c r="BX13" s="94">
        <v>274.75</v>
      </c>
      <c r="BY13" s="97">
        <v>60</v>
      </c>
      <c r="BZ13" s="94">
        <v>471</v>
      </c>
      <c r="CA13" s="97">
        <v>85</v>
      </c>
      <c r="CB13" s="94">
        <v>667.25</v>
      </c>
      <c r="CC13" s="52"/>
      <c r="CD13" s="103">
        <v>10</v>
      </c>
      <c r="CE13" s="106"/>
      <c r="CF13" s="107"/>
      <c r="CG13" s="106"/>
      <c r="CH13" s="107"/>
      <c r="CI13" s="52"/>
      <c r="CJ13" s="56">
        <v>9</v>
      </c>
      <c r="CK13" s="57" t="s">
        <v>347</v>
      </c>
      <c r="CL13" s="57">
        <v>0.8</v>
      </c>
      <c r="CM13" s="57">
        <v>8.4</v>
      </c>
      <c r="CN13" s="57"/>
      <c r="CO13" s="57">
        <f t="shared" si="26"/>
        <v>0</v>
      </c>
      <c r="CP13" s="52"/>
      <c r="CQ13" s="166">
        <v>10</v>
      </c>
      <c r="CR13" s="170">
        <v>30</v>
      </c>
      <c r="CS13" s="172">
        <v>1</v>
      </c>
      <c r="CT13" s="172">
        <v>0.942</v>
      </c>
      <c r="CU13" s="170"/>
      <c r="CV13" s="170">
        <f t="shared" si="18"/>
        <v>0</v>
      </c>
      <c r="CW13" s="170"/>
      <c r="CX13" s="171">
        <f t="shared" si="19"/>
        <v>0</v>
      </c>
      <c r="CY13" s="52"/>
      <c r="CZ13" s="212">
        <v>10</v>
      </c>
      <c r="DA13" s="150">
        <v>65</v>
      </c>
      <c r="DB13" s="150">
        <v>75.5</v>
      </c>
      <c r="DC13" s="152">
        <v>2.5</v>
      </c>
      <c r="DD13" s="150">
        <v>3.2</v>
      </c>
      <c r="DE13" s="150">
        <v>4</v>
      </c>
      <c r="DF13" s="150">
        <v>4.5</v>
      </c>
      <c r="DG13" s="150">
        <v>5.71</v>
      </c>
      <c r="DH13" s="150">
        <v>7.05</v>
      </c>
      <c r="DI13" s="150">
        <v>7.88</v>
      </c>
      <c r="DJ13" s="132"/>
      <c r="DK13" s="57"/>
      <c r="DL13" s="132"/>
      <c r="DM13" s="57"/>
      <c r="DN13" s="52"/>
      <c r="DO13" s="179">
        <v>10</v>
      </c>
      <c r="DP13" s="183">
        <v>35</v>
      </c>
      <c r="DQ13" s="183">
        <v>35</v>
      </c>
      <c r="DR13" s="184">
        <v>3</v>
      </c>
      <c r="DS13" s="185">
        <v>1.6</v>
      </c>
      <c r="DT13" s="170"/>
      <c r="DU13" s="170">
        <f t="shared" si="6"/>
        <v>0</v>
      </c>
      <c r="DV13" s="170"/>
      <c r="DW13" s="171">
        <f t="shared" si="20"/>
        <v>0</v>
      </c>
      <c r="DX13" s="52"/>
      <c r="DY13" s="9">
        <v>10</v>
      </c>
      <c r="DZ13" s="122" t="s">
        <v>392</v>
      </c>
      <c r="EA13" s="122">
        <v>200</v>
      </c>
      <c r="EB13" s="122">
        <v>76</v>
      </c>
      <c r="EC13" s="122">
        <v>5.2</v>
      </c>
      <c r="ED13" s="124">
        <v>9</v>
      </c>
      <c r="EE13" s="118">
        <v>18.4</v>
      </c>
      <c r="EF13" s="57"/>
      <c r="EG13" s="57">
        <f t="shared" si="7"/>
        <v>0</v>
      </c>
      <c r="EH13" s="57"/>
      <c r="EI13" s="58">
        <f t="shared" si="21"/>
        <v>0</v>
      </c>
      <c r="EJ13" s="52"/>
      <c r="EK13" s="149">
        <v>10</v>
      </c>
      <c r="EL13" s="148">
        <v>19</v>
      </c>
      <c r="EM13" s="148">
        <v>2.45</v>
      </c>
      <c r="EN13" s="148"/>
      <c r="EO13" s="148">
        <f t="shared" si="8"/>
        <v>0</v>
      </c>
      <c r="EP13" s="148"/>
      <c r="EQ13" s="147">
        <f t="shared" si="22"/>
        <v>0</v>
      </c>
    </row>
    <row r="14" spans="1:147" s="34" customFormat="1" ht="19.5" customHeight="1">
      <c r="A14" s="69"/>
      <c r="B14" s="73">
        <v>28</v>
      </c>
      <c r="C14" s="73">
        <v>4.83</v>
      </c>
      <c r="D14" s="71"/>
      <c r="E14" s="71">
        <f t="shared" si="0"/>
        <v>0</v>
      </c>
      <c r="F14" s="71"/>
      <c r="G14" s="72">
        <f t="shared" si="9"/>
        <v>0</v>
      </c>
      <c r="H14" s="52"/>
      <c r="I14" s="100">
        <v>30</v>
      </c>
      <c r="J14" s="100">
        <v>300</v>
      </c>
      <c r="K14" s="100">
        <v>135</v>
      </c>
      <c r="L14" s="100">
        <v>6.5</v>
      </c>
      <c r="M14" s="100">
        <v>10.2</v>
      </c>
      <c r="N14" s="100">
        <v>36.5</v>
      </c>
      <c r="O14" s="100">
        <v>27.4</v>
      </c>
      <c r="P14" s="52"/>
      <c r="Q14" s="74">
        <v>11</v>
      </c>
      <c r="R14" s="74">
        <v>17</v>
      </c>
      <c r="S14" s="75">
        <v>2.27</v>
      </c>
      <c r="T14" s="57"/>
      <c r="U14" s="57">
        <f t="shared" si="23"/>
        <v>0</v>
      </c>
      <c r="V14" s="57"/>
      <c r="W14" s="58">
        <f t="shared" si="24"/>
        <v>0</v>
      </c>
      <c r="X14" s="52"/>
      <c r="Y14" s="90">
        <v>11</v>
      </c>
      <c r="Z14" s="87">
        <v>18</v>
      </c>
      <c r="AA14" s="87">
        <v>2</v>
      </c>
      <c r="AB14" s="89"/>
      <c r="AC14" s="89">
        <f t="shared" si="2"/>
        <v>0</v>
      </c>
      <c r="AD14" s="89"/>
      <c r="AE14" s="88">
        <f t="shared" si="11"/>
        <v>0</v>
      </c>
      <c r="AF14" s="85"/>
      <c r="AG14" s="90">
        <v>45</v>
      </c>
      <c r="AH14" s="87">
        <v>58</v>
      </c>
      <c r="AI14" s="87">
        <v>20.74</v>
      </c>
      <c r="AJ14" s="89"/>
      <c r="AK14" s="89">
        <f t="shared" si="3"/>
        <v>0</v>
      </c>
      <c r="AL14" s="89"/>
      <c r="AM14" s="88">
        <f t="shared" si="12"/>
        <v>0</v>
      </c>
      <c r="AN14" s="85"/>
      <c r="AO14" s="90">
        <v>81</v>
      </c>
      <c r="AP14" s="87">
        <v>175</v>
      </c>
      <c r="AQ14" s="87">
        <v>188.72</v>
      </c>
      <c r="AR14" s="89"/>
      <c r="AS14" s="89">
        <f t="shared" si="4"/>
        <v>0</v>
      </c>
      <c r="AT14" s="89"/>
      <c r="AU14" s="88">
        <f t="shared" si="13"/>
        <v>0</v>
      </c>
      <c r="AV14" s="52"/>
      <c r="AW14" s="43">
        <v>11</v>
      </c>
      <c r="AX14" s="44">
        <v>1.25</v>
      </c>
      <c r="AY14" s="44">
        <v>0.0096</v>
      </c>
      <c r="AZ14" s="41"/>
      <c r="BA14" s="44">
        <f t="shared" si="14"/>
        <v>0</v>
      </c>
      <c r="BB14" s="42"/>
      <c r="BC14" s="42">
        <f t="shared" si="15"/>
        <v>0</v>
      </c>
      <c r="BD14" s="35"/>
      <c r="BE14" s="43">
        <v>46</v>
      </c>
      <c r="BF14" s="44">
        <v>3.5</v>
      </c>
      <c r="BG14" s="44">
        <v>0.0755</v>
      </c>
      <c r="BH14" s="41"/>
      <c r="BI14" s="44">
        <f t="shared" si="25"/>
        <v>0</v>
      </c>
      <c r="BJ14" s="42"/>
      <c r="BK14" s="42">
        <f t="shared" si="16"/>
        <v>0</v>
      </c>
      <c r="BL14" s="35"/>
      <c r="BM14" s="43">
        <v>81</v>
      </c>
      <c r="BN14" s="44">
        <v>6.8</v>
      </c>
      <c r="BO14" s="44">
        <v>0.285</v>
      </c>
      <c r="BP14" s="41"/>
      <c r="BQ14" s="44">
        <f t="shared" si="5"/>
        <v>0</v>
      </c>
      <c r="BR14" s="42"/>
      <c r="BS14" s="42">
        <f t="shared" si="17"/>
        <v>0</v>
      </c>
      <c r="BU14" s="97">
        <v>5</v>
      </c>
      <c r="BV14" s="94">
        <v>39.25</v>
      </c>
      <c r="BW14" s="97">
        <v>36</v>
      </c>
      <c r="BX14" s="94">
        <v>282.6</v>
      </c>
      <c r="BY14" s="97">
        <v>61</v>
      </c>
      <c r="BZ14" s="94">
        <v>478.85</v>
      </c>
      <c r="CA14" s="97">
        <v>86</v>
      </c>
      <c r="CB14" s="94">
        <v>675.1</v>
      </c>
      <c r="CC14" s="52"/>
      <c r="CD14" s="103">
        <v>11</v>
      </c>
      <c r="CE14" s="106"/>
      <c r="CF14" s="107"/>
      <c r="CG14" s="106"/>
      <c r="CH14" s="107"/>
      <c r="CI14" s="52"/>
      <c r="CJ14" s="56">
        <v>10</v>
      </c>
      <c r="CK14" s="57" t="s">
        <v>347</v>
      </c>
      <c r="CL14" s="57">
        <v>0.9</v>
      </c>
      <c r="CM14" s="57">
        <v>9.3</v>
      </c>
      <c r="CN14" s="57"/>
      <c r="CO14" s="57">
        <f t="shared" si="26"/>
        <v>0</v>
      </c>
      <c r="CP14" s="52"/>
      <c r="CQ14" s="166">
        <v>11</v>
      </c>
      <c r="CR14" s="170">
        <v>30</v>
      </c>
      <c r="CS14" s="172">
        <v>1.5</v>
      </c>
      <c r="CT14" s="172">
        <v>1.401</v>
      </c>
      <c r="CU14" s="170"/>
      <c r="CV14" s="170">
        <f t="shared" si="18"/>
        <v>0</v>
      </c>
      <c r="CW14" s="170"/>
      <c r="CX14" s="171">
        <f t="shared" si="19"/>
        <v>0</v>
      </c>
      <c r="CY14" s="52"/>
      <c r="CZ14" s="212">
        <v>11</v>
      </c>
      <c r="DA14" s="150">
        <v>80</v>
      </c>
      <c r="DB14" s="150">
        <v>88.5</v>
      </c>
      <c r="DC14" s="150">
        <v>3</v>
      </c>
      <c r="DD14" s="150">
        <v>3.5</v>
      </c>
      <c r="DE14" s="150">
        <v>4</v>
      </c>
      <c r="DF14" s="150">
        <v>4.5</v>
      </c>
      <c r="DG14" s="150">
        <v>7.34</v>
      </c>
      <c r="DH14" s="150">
        <v>8.34</v>
      </c>
      <c r="DI14" s="150">
        <v>9.32</v>
      </c>
      <c r="DJ14" s="132"/>
      <c r="DK14" s="57"/>
      <c r="DL14" s="132"/>
      <c r="DM14" s="57"/>
      <c r="DN14" s="52"/>
      <c r="DO14" s="179">
        <v>11</v>
      </c>
      <c r="DP14" s="183">
        <v>35</v>
      </c>
      <c r="DQ14" s="183">
        <v>35</v>
      </c>
      <c r="DR14" s="184">
        <v>4</v>
      </c>
      <c r="DS14" s="185">
        <v>2.1</v>
      </c>
      <c r="DT14" s="170"/>
      <c r="DU14" s="170">
        <f t="shared" si="6"/>
        <v>0</v>
      </c>
      <c r="DV14" s="170"/>
      <c r="DW14" s="171">
        <f t="shared" si="20"/>
        <v>0</v>
      </c>
      <c r="DX14" s="52"/>
      <c r="DY14" s="9">
        <v>11</v>
      </c>
      <c r="DZ14" s="122" t="s">
        <v>392</v>
      </c>
      <c r="EA14" s="122">
        <v>220</v>
      </c>
      <c r="EB14" s="122">
        <v>82</v>
      </c>
      <c r="EC14" s="122">
        <v>5.4</v>
      </c>
      <c r="ED14" s="124">
        <v>9.5</v>
      </c>
      <c r="EE14" s="118">
        <v>21</v>
      </c>
      <c r="EF14" s="57"/>
      <c r="EG14" s="57">
        <f t="shared" si="7"/>
        <v>0</v>
      </c>
      <c r="EH14" s="57"/>
      <c r="EI14" s="58">
        <f t="shared" si="21"/>
        <v>0</v>
      </c>
      <c r="EJ14" s="52"/>
      <c r="EK14" s="149">
        <v>11</v>
      </c>
      <c r="EL14" s="148">
        <v>21</v>
      </c>
      <c r="EM14" s="148">
        <v>3</v>
      </c>
      <c r="EN14" s="148"/>
      <c r="EO14" s="148">
        <f t="shared" si="8"/>
        <v>0</v>
      </c>
      <c r="EP14" s="148"/>
      <c r="EQ14" s="147">
        <f t="shared" si="22"/>
        <v>0</v>
      </c>
    </row>
    <row r="15" spans="1:147" s="34" customFormat="1" ht="19.5" customHeight="1">
      <c r="A15" s="69"/>
      <c r="B15" s="73">
        <v>32</v>
      </c>
      <c r="C15" s="73">
        <v>6.31</v>
      </c>
      <c r="D15" s="71"/>
      <c r="E15" s="71">
        <f t="shared" si="0"/>
        <v>0</v>
      </c>
      <c r="F15" s="71"/>
      <c r="G15" s="72">
        <f t="shared" si="9"/>
        <v>0</v>
      </c>
      <c r="H15" s="52"/>
      <c r="I15" s="100">
        <v>33</v>
      </c>
      <c r="J15" s="100">
        <v>330</v>
      </c>
      <c r="K15" s="100">
        <v>140</v>
      </c>
      <c r="L15" s="100">
        <v>7</v>
      </c>
      <c r="M15" s="100">
        <v>11.2</v>
      </c>
      <c r="N15" s="100">
        <v>42.2</v>
      </c>
      <c r="O15" s="100">
        <v>23.7</v>
      </c>
      <c r="P15" s="52"/>
      <c r="Q15" s="74">
        <v>12</v>
      </c>
      <c r="R15" s="74">
        <v>18</v>
      </c>
      <c r="S15" s="75">
        <v>2.54</v>
      </c>
      <c r="T15" s="57"/>
      <c r="U15" s="57">
        <f t="shared" si="23"/>
        <v>0</v>
      </c>
      <c r="V15" s="57"/>
      <c r="W15" s="58">
        <f t="shared" si="24"/>
        <v>0</v>
      </c>
      <c r="X15" s="52"/>
      <c r="Y15" s="90">
        <v>12</v>
      </c>
      <c r="Z15" s="87">
        <v>20</v>
      </c>
      <c r="AA15" s="87">
        <v>2.47</v>
      </c>
      <c r="AB15" s="89"/>
      <c r="AC15" s="89">
        <f t="shared" si="2"/>
        <v>0</v>
      </c>
      <c r="AD15" s="89"/>
      <c r="AE15" s="88">
        <f t="shared" si="11"/>
        <v>0</v>
      </c>
      <c r="AF15" s="85"/>
      <c r="AG15" s="90">
        <v>46</v>
      </c>
      <c r="AH15" s="87">
        <v>60</v>
      </c>
      <c r="AI15" s="87">
        <v>22.19</v>
      </c>
      <c r="AJ15" s="89"/>
      <c r="AK15" s="89">
        <f t="shared" si="3"/>
        <v>0</v>
      </c>
      <c r="AL15" s="89"/>
      <c r="AM15" s="88">
        <f t="shared" si="12"/>
        <v>0</v>
      </c>
      <c r="AN15" s="85"/>
      <c r="AO15" s="90">
        <v>82</v>
      </c>
      <c r="AP15" s="87">
        <v>180</v>
      </c>
      <c r="AQ15" s="87">
        <v>199.76</v>
      </c>
      <c r="AR15" s="89"/>
      <c r="AS15" s="89">
        <f t="shared" si="4"/>
        <v>0</v>
      </c>
      <c r="AT15" s="89"/>
      <c r="AU15" s="88">
        <f t="shared" si="13"/>
        <v>0</v>
      </c>
      <c r="AV15" s="52"/>
      <c r="AW15" s="43">
        <v>12</v>
      </c>
      <c r="AX15" s="44">
        <v>1.3</v>
      </c>
      <c r="AY15" s="44">
        <v>0.0104</v>
      </c>
      <c r="AZ15" s="41"/>
      <c r="BA15" s="44">
        <f t="shared" si="14"/>
        <v>0</v>
      </c>
      <c r="BB15" s="42"/>
      <c r="BC15" s="42">
        <f t="shared" si="15"/>
        <v>0</v>
      </c>
      <c r="BD15" s="35"/>
      <c r="BE15" s="43">
        <v>47</v>
      </c>
      <c r="BF15" s="44">
        <v>3.6</v>
      </c>
      <c r="BG15" s="44">
        <v>0.0799</v>
      </c>
      <c r="BH15" s="41"/>
      <c r="BI15" s="44">
        <f t="shared" si="25"/>
        <v>0</v>
      </c>
      <c r="BJ15" s="42"/>
      <c r="BK15" s="42">
        <f t="shared" si="16"/>
        <v>0</v>
      </c>
      <c r="BL15" s="35"/>
      <c r="BM15" s="43">
        <v>82</v>
      </c>
      <c r="BN15" s="44">
        <v>6.9</v>
      </c>
      <c r="BO15" s="44">
        <v>0.294</v>
      </c>
      <c r="BP15" s="41"/>
      <c r="BQ15" s="44">
        <f t="shared" si="5"/>
        <v>0</v>
      </c>
      <c r="BR15" s="42"/>
      <c r="BS15" s="42">
        <f t="shared" si="17"/>
        <v>0</v>
      </c>
      <c r="BU15" s="97">
        <v>6</v>
      </c>
      <c r="BV15" s="94">
        <v>47.1</v>
      </c>
      <c r="BW15" s="97">
        <v>37</v>
      </c>
      <c r="BX15" s="94">
        <v>290.45</v>
      </c>
      <c r="BY15" s="97">
        <v>62</v>
      </c>
      <c r="BZ15" s="94">
        <v>486.7</v>
      </c>
      <c r="CA15" s="97">
        <v>87</v>
      </c>
      <c r="CB15" s="94">
        <v>682.95</v>
      </c>
      <c r="CC15" s="52"/>
      <c r="CD15" s="103">
        <v>12</v>
      </c>
      <c r="CE15" s="106"/>
      <c r="CF15" s="107"/>
      <c r="CG15" s="106"/>
      <c r="CH15" s="107"/>
      <c r="CI15" s="52"/>
      <c r="CJ15" s="56">
        <v>11</v>
      </c>
      <c r="CK15" s="57" t="s">
        <v>347</v>
      </c>
      <c r="CL15" s="57">
        <v>1</v>
      </c>
      <c r="CM15" s="57">
        <v>10.3</v>
      </c>
      <c r="CN15" s="57"/>
      <c r="CO15" s="57">
        <f t="shared" si="26"/>
        <v>0</v>
      </c>
      <c r="CP15" s="52"/>
      <c r="CQ15" s="166">
        <v>12</v>
      </c>
      <c r="CR15" s="170">
        <v>30</v>
      </c>
      <c r="CS15" s="172">
        <v>2.5</v>
      </c>
      <c r="CT15" s="172">
        <v>2.296</v>
      </c>
      <c r="CU15" s="170"/>
      <c r="CV15" s="170">
        <f t="shared" si="18"/>
        <v>0</v>
      </c>
      <c r="CW15" s="170"/>
      <c r="CX15" s="171">
        <f t="shared" si="19"/>
        <v>0</v>
      </c>
      <c r="CY15" s="52"/>
      <c r="CZ15" s="212">
        <v>12</v>
      </c>
      <c r="DA15" s="150">
        <v>90</v>
      </c>
      <c r="DB15" s="150">
        <v>101.3</v>
      </c>
      <c r="DC15" s="152">
        <v>3.5</v>
      </c>
      <c r="DD15" s="150">
        <v>3.5</v>
      </c>
      <c r="DE15" s="150">
        <v>4</v>
      </c>
      <c r="DF15" s="150">
        <v>4.5</v>
      </c>
      <c r="DG15" s="150">
        <v>8.44</v>
      </c>
      <c r="DH15" s="150">
        <v>9.6</v>
      </c>
      <c r="DI15" s="150">
        <v>10.74</v>
      </c>
      <c r="DJ15" s="132"/>
      <c r="DK15" s="57"/>
      <c r="DL15" s="132"/>
      <c r="DM15" s="57"/>
      <c r="DN15" s="52"/>
      <c r="DO15" s="179">
        <v>12</v>
      </c>
      <c r="DP15" s="183">
        <v>40</v>
      </c>
      <c r="DQ15" s="183">
        <v>40</v>
      </c>
      <c r="DR15" s="184">
        <v>3</v>
      </c>
      <c r="DS15" s="185">
        <v>1.85</v>
      </c>
      <c r="DT15" s="170"/>
      <c r="DU15" s="170">
        <f t="shared" si="6"/>
        <v>0</v>
      </c>
      <c r="DV15" s="170"/>
      <c r="DW15" s="171">
        <f t="shared" si="20"/>
        <v>0</v>
      </c>
      <c r="DX15" s="52"/>
      <c r="DY15" s="9">
        <v>12</v>
      </c>
      <c r="DZ15" s="122" t="s">
        <v>393</v>
      </c>
      <c r="EA15" s="122">
        <v>240</v>
      </c>
      <c r="EB15" s="122">
        <v>90</v>
      </c>
      <c r="EC15" s="122">
        <v>5.6</v>
      </c>
      <c r="ED15" s="124">
        <v>10</v>
      </c>
      <c r="EE15" s="118">
        <v>24</v>
      </c>
      <c r="EF15" s="57"/>
      <c r="EG15" s="57">
        <f t="shared" si="7"/>
        <v>0</v>
      </c>
      <c r="EH15" s="57"/>
      <c r="EI15" s="58">
        <f t="shared" si="21"/>
        <v>0</v>
      </c>
      <c r="EJ15" s="52"/>
      <c r="EK15" s="149">
        <v>12</v>
      </c>
      <c r="EL15" s="148">
        <v>22</v>
      </c>
      <c r="EM15" s="148">
        <v>3.29</v>
      </c>
      <c r="EN15" s="148"/>
      <c r="EO15" s="148">
        <f t="shared" si="8"/>
        <v>0</v>
      </c>
      <c r="EP15" s="148"/>
      <c r="EQ15" s="147">
        <f t="shared" si="22"/>
        <v>0</v>
      </c>
    </row>
    <row r="16" spans="1:147" s="34" customFormat="1" ht="19.5" customHeight="1">
      <c r="A16" s="69"/>
      <c r="B16" s="73">
        <v>36</v>
      </c>
      <c r="C16" s="73">
        <v>7.99</v>
      </c>
      <c r="D16" s="71"/>
      <c r="E16" s="71">
        <f t="shared" si="0"/>
        <v>0</v>
      </c>
      <c r="F16" s="71"/>
      <c r="G16" s="72">
        <f t="shared" si="9"/>
        <v>0</v>
      </c>
      <c r="H16" s="52"/>
      <c r="I16" s="100">
        <v>36</v>
      </c>
      <c r="J16" s="100">
        <v>360</v>
      </c>
      <c r="K16" s="100">
        <v>145</v>
      </c>
      <c r="L16" s="100">
        <v>7.5</v>
      </c>
      <c r="M16" s="100">
        <v>12.3</v>
      </c>
      <c r="N16" s="100">
        <v>48.6</v>
      </c>
      <c r="O16" s="100">
        <v>20.58</v>
      </c>
      <c r="P16" s="52"/>
      <c r="Q16" s="74">
        <v>13</v>
      </c>
      <c r="R16" s="74">
        <v>19</v>
      </c>
      <c r="S16" s="75">
        <v>2.83</v>
      </c>
      <c r="T16" s="57"/>
      <c r="U16" s="57">
        <f t="shared" si="23"/>
        <v>0</v>
      </c>
      <c r="V16" s="57"/>
      <c r="W16" s="58">
        <f t="shared" si="24"/>
        <v>0</v>
      </c>
      <c r="X16" s="52"/>
      <c r="Y16" s="90">
        <v>13</v>
      </c>
      <c r="Z16" s="87">
        <v>22</v>
      </c>
      <c r="AA16" s="87">
        <v>2.98</v>
      </c>
      <c r="AB16" s="89"/>
      <c r="AC16" s="89">
        <f t="shared" si="2"/>
        <v>0</v>
      </c>
      <c r="AD16" s="89"/>
      <c r="AE16" s="88">
        <f t="shared" si="11"/>
        <v>0</v>
      </c>
      <c r="AF16" s="85"/>
      <c r="AG16" s="90">
        <v>47</v>
      </c>
      <c r="AH16" s="87">
        <v>62</v>
      </c>
      <c r="AI16" s="87">
        <v>23.7</v>
      </c>
      <c r="AJ16" s="89"/>
      <c r="AK16" s="89">
        <f t="shared" si="3"/>
        <v>0</v>
      </c>
      <c r="AL16" s="89"/>
      <c r="AM16" s="88">
        <f t="shared" si="12"/>
        <v>0</v>
      </c>
      <c r="AN16" s="85"/>
      <c r="AO16" s="90">
        <v>83</v>
      </c>
      <c r="AP16" s="87">
        <v>185</v>
      </c>
      <c r="AQ16" s="87">
        <v>210.91</v>
      </c>
      <c r="AR16" s="89"/>
      <c r="AS16" s="89">
        <f t="shared" si="4"/>
        <v>0</v>
      </c>
      <c r="AT16" s="89"/>
      <c r="AU16" s="88">
        <f t="shared" si="13"/>
        <v>0</v>
      </c>
      <c r="AV16" s="52"/>
      <c r="AW16" s="43">
        <v>13</v>
      </c>
      <c r="AX16" s="44">
        <v>1.35</v>
      </c>
      <c r="AY16" s="44">
        <v>0.0112</v>
      </c>
      <c r="AZ16" s="41"/>
      <c r="BA16" s="44">
        <f t="shared" si="14"/>
        <v>0</v>
      </c>
      <c r="BB16" s="42"/>
      <c r="BC16" s="42">
        <f t="shared" si="15"/>
        <v>0</v>
      </c>
      <c r="BD16" s="35"/>
      <c r="BE16" s="43">
        <v>48</v>
      </c>
      <c r="BF16" s="44">
        <v>3.7</v>
      </c>
      <c r="BG16" s="44">
        <v>0.0844</v>
      </c>
      <c r="BH16" s="41"/>
      <c r="BI16" s="44">
        <f t="shared" si="25"/>
        <v>0</v>
      </c>
      <c r="BJ16" s="42"/>
      <c r="BK16" s="42">
        <f t="shared" si="16"/>
        <v>0</v>
      </c>
      <c r="BL16" s="35"/>
      <c r="BM16" s="43">
        <v>83</v>
      </c>
      <c r="BN16" s="45">
        <v>7</v>
      </c>
      <c r="BO16" s="44">
        <v>0.302</v>
      </c>
      <c r="BP16" s="41">
        <v>1</v>
      </c>
      <c r="BQ16" s="44">
        <f t="shared" si="5"/>
        <v>0.302</v>
      </c>
      <c r="BR16" s="42">
        <v>1</v>
      </c>
      <c r="BS16" s="42">
        <f t="shared" si="17"/>
        <v>3.3112582781456954</v>
      </c>
      <c r="BU16" s="97">
        <v>7</v>
      </c>
      <c r="BV16" s="94">
        <v>54.95</v>
      </c>
      <c r="BW16" s="97">
        <v>38</v>
      </c>
      <c r="BX16" s="94">
        <v>298.3</v>
      </c>
      <c r="BY16" s="97">
        <v>63</v>
      </c>
      <c r="BZ16" s="94">
        <v>494.55</v>
      </c>
      <c r="CA16" s="97">
        <v>88</v>
      </c>
      <c r="CB16" s="94">
        <v>690.8</v>
      </c>
      <c r="CC16" s="52"/>
      <c r="CD16" s="103">
        <v>13</v>
      </c>
      <c r="CE16" s="106"/>
      <c r="CF16" s="107"/>
      <c r="CG16" s="106"/>
      <c r="CH16" s="107"/>
      <c r="CI16" s="52"/>
      <c r="CJ16" s="903" t="s">
        <v>350</v>
      </c>
      <c r="CK16" s="904"/>
      <c r="CL16" s="904"/>
      <c r="CM16" s="904"/>
      <c r="CN16" s="904"/>
      <c r="CO16" s="904"/>
      <c r="CP16" s="52"/>
      <c r="CQ16" s="166">
        <v>13</v>
      </c>
      <c r="CR16" s="170">
        <v>40</v>
      </c>
      <c r="CS16" s="172">
        <v>1</v>
      </c>
      <c r="CT16" s="172">
        <v>1.24</v>
      </c>
      <c r="CU16" s="170"/>
      <c r="CV16" s="170">
        <f t="shared" si="18"/>
        <v>0</v>
      </c>
      <c r="CW16" s="170"/>
      <c r="CX16" s="171">
        <f t="shared" si="19"/>
        <v>0</v>
      </c>
      <c r="CY16" s="52"/>
      <c r="CZ16" s="212">
        <v>13</v>
      </c>
      <c r="DA16" s="150">
        <v>100</v>
      </c>
      <c r="DB16" s="150">
        <v>114</v>
      </c>
      <c r="DC16" s="150">
        <v>4</v>
      </c>
      <c r="DD16" s="150">
        <v>4</v>
      </c>
      <c r="DE16" s="150">
        <v>4.5</v>
      </c>
      <c r="DF16" s="150">
        <v>5</v>
      </c>
      <c r="DG16" s="150">
        <v>10.85</v>
      </c>
      <c r="DH16" s="150">
        <v>12.15</v>
      </c>
      <c r="DI16" s="150">
        <v>13.44</v>
      </c>
      <c r="DJ16" s="132"/>
      <c r="DK16" s="57"/>
      <c r="DL16" s="132"/>
      <c r="DM16" s="57"/>
      <c r="DN16" s="52"/>
      <c r="DO16" s="179">
        <v>13</v>
      </c>
      <c r="DP16" s="183">
        <v>40</v>
      </c>
      <c r="DQ16" s="183">
        <v>40</v>
      </c>
      <c r="DR16" s="184">
        <v>4</v>
      </c>
      <c r="DS16" s="185">
        <v>2.42</v>
      </c>
      <c r="DT16" s="170"/>
      <c r="DU16" s="170">
        <f t="shared" si="6"/>
        <v>0</v>
      </c>
      <c r="DV16" s="170"/>
      <c r="DW16" s="171">
        <f t="shared" si="20"/>
        <v>0</v>
      </c>
      <c r="DX16" s="52"/>
      <c r="DY16" s="9">
        <v>13</v>
      </c>
      <c r="DZ16" s="122" t="s">
        <v>394</v>
      </c>
      <c r="EA16" s="122">
        <v>300</v>
      </c>
      <c r="EB16" s="122">
        <v>100</v>
      </c>
      <c r="EC16" s="122">
        <v>6.5</v>
      </c>
      <c r="ED16" s="124">
        <v>11</v>
      </c>
      <c r="EE16" s="118">
        <v>31.8</v>
      </c>
      <c r="EF16" s="57"/>
      <c r="EG16" s="57">
        <f t="shared" si="7"/>
        <v>0</v>
      </c>
      <c r="EH16" s="57"/>
      <c r="EI16" s="58">
        <f t="shared" si="21"/>
        <v>0</v>
      </c>
      <c r="EJ16" s="52"/>
      <c r="EK16" s="149">
        <v>13</v>
      </c>
      <c r="EL16" s="148">
        <v>24</v>
      </c>
      <c r="EM16" s="148">
        <v>3.92</v>
      </c>
      <c r="EN16" s="148"/>
      <c r="EO16" s="148">
        <f t="shared" si="8"/>
        <v>0</v>
      </c>
      <c r="EP16" s="148"/>
      <c r="EQ16" s="147">
        <f t="shared" si="22"/>
        <v>0</v>
      </c>
    </row>
    <row r="17" spans="1:147" s="34" customFormat="1" ht="19.5" customHeight="1">
      <c r="A17" s="69"/>
      <c r="B17" s="73">
        <v>40</v>
      </c>
      <c r="C17" s="73">
        <v>9.87</v>
      </c>
      <c r="D17" s="71"/>
      <c r="E17" s="71">
        <f t="shared" si="0"/>
        <v>0</v>
      </c>
      <c r="F17" s="71"/>
      <c r="G17" s="72">
        <f t="shared" si="9"/>
        <v>0</v>
      </c>
      <c r="H17" s="52"/>
      <c r="I17" s="100">
        <v>40</v>
      </c>
      <c r="J17" s="100">
        <v>400</v>
      </c>
      <c r="K17" s="100">
        <v>155</v>
      </c>
      <c r="L17" s="100">
        <v>8.3</v>
      </c>
      <c r="M17" s="100">
        <v>13</v>
      </c>
      <c r="N17" s="100">
        <v>57</v>
      </c>
      <c r="O17" s="100">
        <v>17.54</v>
      </c>
      <c r="P17" s="52"/>
      <c r="Q17" s="74">
        <v>14</v>
      </c>
      <c r="R17" s="74">
        <v>20</v>
      </c>
      <c r="S17" s="75">
        <v>3.14</v>
      </c>
      <c r="T17" s="57"/>
      <c r="U17" s="57">
        <f t="shared" si="23"/>
        <v>0</v>
      </c>
      <c r="V17" s="57"/>
      <c r="W17" s="58">
        <f t="shared" si="24"/>
        <v>0</v>
      </c>
      <c r="X17" s="52"/>
      <c r="Y17" s="90">
        <v>14</v>
      </c>
      <c r="Z17" s="87">
        <v>24</v>
      </c>
      <c r="AA17" s="87">
        <v>3.55</v>
      </c>
      <c r="AB17" s="89"/>
      <c r="AC17" s="89">
        <f t="shared" si="2"/>
        <v>0</v>
      </c>
      <c r="AD17" s="89"/>
      <c r="AE17" s="88">
        <f t="shared" si="11"/>
        <v>0</v>
      </c>
      <c r="AF17" s="85"/>
      <c r="AG17" s="90">
        <v>48</v>
      </c>
      <c r="AH17" s="87">
        <v>63</v>
      </c>
      <c r="AI17" s="87">
        <v>24.47</v>
      </c>
      <c r="AJ17" s="89"/>
      <c r="AK17" s="89">
        <f t="shared" si="3"/>
        <v>0</v>
      </c>
      <c r="AL17" s="89"/>
      <c r="AM17" s="88">
        <f t="shared" si="12"/>
        <v>0</v>
      </c>
      <c r="AN17" s="85"/>
      <c r="AO17" s="90">
        <v>84</v>
      </c>
      <c r="AP17" s="87">
        <v>190</v>
      </c>
      <c r="AQ17" s="87">
        <v>222.57</v>
      </c>
      <c r="AR17" s="89"/>
      <c r="AS17" s="89">
        <f t="shared" si="4"/>
        <v>0</v>
      </c>
      <c r="AT17" s="89"/>
      <c r="AU17" s="88">
        <f t="shared" si="13"/>
        <v>0</v>
      </c>
      <c r="AV17" s="52"/>
      <c r="AW17" s="43">
        <v>14</v>
      </c>
      <c r="AX17" s="45">
        <v>1.4</v>
      </c>
      <c r="AY17" s="44">
        <v>0.0121</v>
      </c>
      <c r="AZ17" s="41">
        <v>1</v>
      </c>
      <c r="BA17" s="44">
        <f t="shared" si="14"/>
        <v>0.0121</v>
      </c>
      <c r="BB17" s="42">
        <v>1</v>
      </c>
      <c r="BC17" s="42">
        <f t="shared" si="15"/>
        <v>82.64462809917356</v>
      </c>
      <c r="BD17" s="35"/>
      <c r="BE17" s="43">
        <v>49</v>
      </c>
      <c r="BF17" s="44">
        <v>3.75</v>
      </c>
      <c r="BG17" s="44">
        <v>0.0867</v>
      </c>
      <c r="BH17" s="41"/>
      <c r="BI17" s="44">
        <f t="shared" si="25"/>
        <v>0</v>
      </c>
      <c r="BJ17" s="42"/>
      <c r="BK17" s="42">
        <f t="shared" si="16"/>
        <v>0</v>
      </c>
      <c r="BL17" s="35"/>
      <c r="BM17" s="43">
        <v>84</v>
      </c>
      <c r="BN17" s="44">
        <v>7.1</v>
      </c>
      <c r="BO17" s="44">
        <v>0.311</v>
      </c>
      <c r="BP17" s="41"/>
      <c r="BQ17" s="44">
        <f t="shared" si="5"/>
        <v>0</v>
      </c>
      <c r="BR17" s="42"/>
      <c r="BS17" s="42">
        <f t="shared" si="17"/>
        <v>0</v>
      </c>
      <c r="BU17" s="97">
        <v>8</v>
      </c>
      <c r="BV17" s="94">
        <v>62.8</v>
      </c>
      <c r="BW17" s="97">
        <v>39</v>
      </c>
      <c r="BX17" s="94">
        <v>306.15</v>
      </c>
      <c r="BY17" s="97">
        <v>64</v>
      </c>
      <c r="BZ17" s="94">
        <v>502.4</v>
      </c>
      <c r="CA17" s="97">
        <v>89</v>
      </c>
      <c r="CB17" s="94">
        <v>698.65</v>
      </c>
      <c r="CC17" s="52"/>
      <c r="CD17" s="103">
        <v>14</v>
      </c>
      <c r="CE17" s="106"/>
      <c r="CF17" s="107"/>
      <c r="CG17" s="106"/>
      <c r="CH17" s="107"/>
      <c r="CI17" s="52"/>
      <c r="CJ17" s="56">
        <v>12</v>
      </c>
      <c r="CK17" s="57" t="s">
        <v>348</v>
      </c>
      <c r="CL17" s="57">
        <v>0.5</v>
      </c>
      <c r="CM17" s="18">
        <v>5.4</v>
      </c>
      <c r="CN17" s="57"/>
      <c r="CO17" s="57">
        <f aca="true" t="shared" si="27" ref="CO17:CO22">CN17*CM17</f>
        <v>0</v>
      </c>
      <c r="CP17" s="52"/>
      <c r="CQ17" s="166">
        <v>14</v>
      </c>
      <c r="CR17" s="170">
        <v>40</v>
      </c>
      <c r="CS17" s="172">
        <v>1.5</v>
      </c>
      <c r="CT17" s="172">
        <v>1.849</v>
      </c>
      <c r="CU17" s="170"/>
      <c r="CV17" s="170">
        <f t="shared" si="18"/>
        <v>0</v>
      </c>
      <c r="CW17" s="170"/>
      <c r="CX17" s="171">
        <f t="shared" si="19"/>
        <v>0</v>
      </c>
      <c r="CY17" s="52"/>
      <c r="CZ17" s="212">
        <v>14</v>
      </c>
      <c r="DA17" s="150">
        <v>125</v>
      </c>
      <c r="DB17" s="150">
        <v>140</v>
      </c>
      <c r="DC17" s="150">
        <v>5</v>
      </c>
      <c r="DD17" s="150">
        <v>4</v>
      </c>
      <c r="DE17" s="150">
        <v>4.5</v>
      </c>
      <c r="DF17" s="150">
        <v>5.5</v>
      </c>
      <c r="DG17" s="150">
        <v>13.42</v>
      </c>
      <c r="DH17" s="150">
        <v>15.04</v>
      </c>
      <c r="DI17" s="150">
        <v>18.24</v>
      </c>
      <c r="DJ17" s="132"/>
      <c r="DK17" s="57"/>
      <c r="DL17" s="132"/>
      <c r="DM17" s="57"/>
      <c r="DN17" s="52"/>
      <c r="DO17" s="179">
        <v>14</v>
      </c>
      <c r="DP17" s="183">
        <v>45</v>
      </c>
      <c r="DQ17" s="183">
        <v>45</v>
      </c>
      <c r="DR17" s="184">
        <v>3</v>
      </c>
      <c r="DS17" s="185">
        <v>2.08</v>
      </c>
      <c r="DT17" s="170"/>
      <c r="DU17" s="170">
        <f t="shared" si="6"/>
        <v>0</v>
      </c>
      <c r="DV17" s="170"/>
      <c r="DW17" s="171">
        <f t="shared" si="20"/>
        <v>0</v>
      </c>
      <c r="DX17" s="52"/>
      <c r="DY17" s="9">
        <v>14</v>
      </c>
      <c r="DZ17" s="122" t="s">
        <v>395</v>
      </c>
      <c r="EA17" s="122">
        <v>330</v>
      </c>
      <c r="EB17" s="122">
        <v>105</v>
      </c>
      <c r="EC17" s="122">
        <v>7</v>
      </c>
      <c r="ED17" s="124">
        <v>11.7</v>
      </c>
      <c r="EE17" s="118">
        <v>36.5</v>
      </c>
      <c r="EF17" s="57"/>
      <c r="EG17" s="57">
        <f t="shared" si="7"/>
        <v>0</v>
      </c>
      <c r="EH17" s="57"/>
      <c r="EI17" s="58">
        <f t="shared" si="21"/>
        <v>0</v>
      </c>
      <c r="EJ17" s="52"/>
      <c r="EK17" s="149">
        <v>14</v>
      </c>
      <c r="EL17" s="148">
        <v>25</v>
      </c>
      <c r="EM17" s="148">
        <v>4.25</v>
      </c>
      <c r="EN17" s="148"/>
      <c r="EO17" s="148">
        <f t="shared" si="8"/>
        <v>0</v>
      </c>
      <c r="EP17" s="148"/>
      <c r="EQ17" s="147">
        <f t="shared" si="22"/>
        <v>0</v>
      </c>
    </row>
    <row r="18" spans="1:147" s="34" customFormat="1" ht="19.5" customHeight="1">
      <c r="A18" s="69"/>
      <c r="B18" s="73">
        <v>45</v>
      </c>
      <c r="C18" s="73">
        <v>12.48</v>
      </c>
      <c r="D18" s="71"/>
      <c r="E18" s="71">
        <f t="shared" si="0"/>
        <v>0</v>
      </c>
      <c r="F18" s="71"/>
      <c r="G18" s="72">
        <f t="shared" si="9"/>
        <v>0</v>
      </c>
      <c r="H18" s="52"/>
      <c r="I18" s="100">
        <v>45</v>
      </c>
      <c r="J18" s="100">
        <v>450</v>
      </c>
      <c r="K18" s="100">
        <v>160</v>
      </c>
      <c r="L18" s="100">
        <v>9</v>
      </c>
      <c r="M18" s="100">
        <v>14.2</v>
      </c>
      <c r="N18" s="100">
        <v>66.5</v>
      </c>
      <c r="O18" s="100">
        <v>15.04</v>
      </c>
      <c r="P18" s="52"/>
      <c r="Q18" s="74">
        <v>15</v>
      </c>
      <c r="R18" s="74">
        <v>21</v>
      </c>
      <c r="S18" s="75">
        <v>3.46</v>
      </c>
      <c r="T18" s="57"/>
      <c r="U18" s="57">
        <f t="shared" si="23"/>
        <v>0</v>
      </c>
      <c r="V18" s="57"/>
      <c r="W18" s="58">
        <f t="shared" si="24"/>
        <v>0</v>
      </c>
      <c r="X18" s="52"/>
      <c r="Y18" s="90">
        <v>15</v>
      </c>
      <c r="Z18" s="87">
        <v>25</v>
      </c>
      <c r="AA18" s="87">
        <v>3.85</v>
      </c>
      <c r="AB18" s="89"/>
      <c r="AC18" s="89">
        <f t="shared" si="2"/>
        <v>0</v>
      </c>
      <c r="AD18" s="89"/>
      <c r="AE18" s="88">
        <f t="shared" si="11"/>
        <v>0</v>
      </c>
      <c r="AF18" s="85"/>
      <c r="AG18" s="90">
        <v>49</v>
      </c>
      <c r="AH18" s="87">
        <v>65</v>
      </c>
      <c r="AI18" s="87">
        <v>26.05</v>
      </c>
      <c r="AJ18" s="89"/>
      <c r="AK18" s="89">
        <f t="shared" si="3"/>
        <v>0</v>
      </c>
      <c r="AL18" s="89"/>
      <c r="AM18" s="88">
        <f t="shared" si="12"/>
        <v>0</v>
      </c>
      <c r="AN18" s="85"/>
      <c r="AO18" s="90">
        <v>85</v>
      </c>
      <c r="AP18" s="87">
        <v>195</v>
      </c>
      <c r="AQ18" s="87">
        <v>234.32</v>
      </c>
      <c r="AR18" s="89"/>
      <c r="AS18" s="89">
        <f t="shared" si="4"/>
        <v>0</v>
      </c>
      <c r="AT18" s="89"/>
      <c r="AU18" s="88">
        <f t="shared" si="13"/>
        <v>0</v>
      </c>
      <c r="AV18" s="52"/>
      <c r="AW18" s="43">
        <v>15</v>
      </c>
      <c r="AX18" s="44">
        <v>1.45</v>
      </c>
      <c r="AY18" s="44">
        <v>0.0129</v>
      </c>
      <c r="AZ18" s="41"/>
      <c r="BA18" s="44">
        <f t="shared" si="14"/>
        <v>0</v>
      </c>
      <c r="BB18" s="42"/>
      <c r="BC18" s="42">
        <f t="shared" si="15"/>
        <v>0</v>
      </c>
      <c r="BD18" s="35"/>
      <c r="BE18" s="43">
        <v>50</v>
      </c>
      <c r="BF18" s="45">
        <v>3.8</v>
      </c>
      <c r="BG18" s="44">
        <v>0.089</v>
      </c>
      <c r="BH18" s="41">
        <v>1</v>
      </c>
      <c r="BI18" s="44">
        <f t="shared" si="25"/>
        <v>0.089</v>
      </c>
      <c r="BJ18" s="42">
        <v>1</v>
      </c>
      <c r="BK18" s="42">
        <f t="shared" si="16"/>
        <v>11.235955056179776</v>
      </c>
      <c r="BL18" s="35"/>
      <c r="BM18" s="43">
        <v>85</v>
      </c>
      <c r="BN18" s="44">
        <v>7.2</v>
      </c>
      <c r="BO18" s="44">
        <v>0.32</v>
      </c>
      <c r="BP18" s="41"/>
      <c r="BQ18" s="44">
        <f t="shared" si="5"/>
        <v>0</v>
      </c>
      <c r="BR18" s="42"/>
      <c r="BS18" s="42">
        <f t="shared" si="17"/>
        <v>0</v>
      </c>
      <c r="BU18" s="97">
        <v>9</v>
      </c>
      <c r="BV18" s="94">
        <v>70.65</v>
      </c>
      <c r="BW18" s="97">
        <v>40</v>
      </c>
      <c r="BX18" s="94">
        <v>314</v>
      </c>
      <c r="BY18" s="97">
        <v>65</v>
      </c>
      <c r="BZ18" s="94">
        <v>510.25</v>
      </c>
      <c r="CA18" s="97">
        <v>90</v>
      </c>
      <c r="CB18" s="94">
        <v>706.5</v>
      </c>
      <c r="CC18" s="52"/>
      <c r="CD18" s="103">
        <v>15</v>
      </c>
      <c r="CE18" s="106"/>
      <c r="CF18" s="107"/>
      <c r="CG18" s="106"/>
      <c r="CH18" s="107"/>
      <c r="CI18" s="52"/>
      <c r="CJ18" s="56">
        <v>13</v>
      </c>
      <c r="CK18" s="57" t="s">
        <v>348</v>
      </c>
      <c r="CL18" s="57">
        <v>0.55</v>
      </c>
      <c r="CM18" s="18">
        <v>5.9</v>
      </c>
      <c r="CN18" s="57"/>
      <c r="CO18" s="57">
        <f t="shared" si="27"/>
        <v>0</v>
      </c>
      <c r="CP18" s="52"/>
      <c r="CQ18" s="166">
        <v>15</v>
      </c>
      <c r="CR18" s="170">
        <v>40</v>
      </c>
      <c r="CS18" s="172">
        <v>2</v>
      </c>
      <c r="CT18" s="172">
        <v>2.447</v>
      </c>
      <c r="CU18" s="170"/>
      <c r="CV18" s="170">
        <f t="shared" si="18"/>
        <v>0</v>
      </c>
      <c r="CW18" s="170"/>
      <c r="CX18" s="171">
        <f t="shared" si="19"/>
        <v>0</v>
      </c>
      <c r="CY18" s="52"/>
      <c r="CZ18" s="212">
        <v>15</v>
      </c>
      <c r="DA18" s="150">
        <v>150</v>
      </c>
      <c r="DB18" s="150">
        <v>165</v>
      </c>
      <c r="DC18" s="150">
        <v>6</v>
      </c>
      <c r="DD18" s="150">
        <v>4</v>
      </c>
      <c r="DE18" s="150">
        <v>4.5</v>
      </c>
      <c r="DF18" s="150">
        <v>5.5</v>
      </c>
      <c r="DG18" s="150">
        <v>15.88</v>
      </c>
      <c r="DH18" s="150">
        <v>17.81</v>
      </c>
      <c r="DI18" s="150">
        <v>21.63</v>
      </c>
      <c r="DJ18" s="132"/>
      <c r="DK18" s="57"/>
      <c r="DL18" s="132"/>
      <c r="DM18" s="57"/>
      <c r="DN18" s="52"/>
      <c r="DO18" s="179">
        <v>15</v>
      </c>
      <c r="DP18" s="183">
        <v>45</v>
      </c>
      <c r="DQ18" s="183">
        <v>45</v>
      </c>
      <c r="DR18" s="184">
        <v>4</v>
      </c>
      <c r="DS18" s="185">
        <v>2.73</v>
      </c>
      <c r="DT18" s="170"/>
      <c r="DU18" s="170">
        <f t="shared" si="6"/>
        <v>0</v>
      </c>
      <c r="DV18" s="170"/>
      <c r="DW18" s="171">
        <f t="shared" si="20"/>
        <v>0</v>
      </c>
      <c r="DX18" s="52"/>
      <c r="DY18" s="9">
        <v>15</v>
      </c>
      <c r="DZ18" s="122" t="s">
        <v>396</v>
      </c>
      <c r="EA18" s="122">
        <v>360</v>
      </c>
      <c r="EB18" s="122">
        <v>110</v>
      </c>
      <c r="EC18" s="122">
        <v>7.5</v>
      </c>
      <c r="ED18" s="124">
        <v>12.6</v>
      </c>
      <c r="EE18" s="118">
        <v>41.9</v>
      </c>
      <c r="EF18" s="57"/>
      <c r="EG18" s="57">
        <f t="shared" si="7"/>
        <v>0</v>
      </c>
      <c r="EH18" s="57"/>
      <c r="EI18" s="58">
        <f t="shared" si="21"/>
        <v>0</v>
      </c>
      <c r="EJ18" s="52"/>
      <c r="EK18" s="149">
        <v>15</v>
      </c>
      <c r="EL18" s="148">
        <v>26</v>
      </c>
      <c r="EM18" s="148">
        <v>4.6</v>
      </c>
      <c r="EN18" s="148"/>
      <c r="EO18" s="148">
        <f t="shared" si="8"/>
        <v>0</v>
      </c>
      <c r="EP18" s="148"/>
      <c r="EQ18" s="147">
        <f t="shared" si="22"/>
        <v>0</v>
      </c>
    </row>
    <row r="19" spans="1:147" s="34" customFormat="1" ht="19.5" customHeight="1">
      <c r="A19" s="69"/>
      <c r="B19" s="73">
        <v>50</v>
      </c>
      <c r="C19" s="73">
        <v>15.41</v>
      </c>
      <c r="D19" s="71"/>
      <c r="E19" s="71">
        <f t="shared" si="0"/>
        <v>0</v>
      </c>
      <c r="F19" s="71"/>
      <c r="G19" s="71">
        <f t="shared" si="9"/>
        <v>0</v>
      </c>
      <c r="H19" s="52"/>
      <c r="I19" s="100">
        <v>50</v>
      </c>
      <c r="J19" s="100">
        <v>500</v>
      </c>
      <c r="K19" s="100">
        <v>170</v>
      </c>
      <c r="L19" s="100">
        <v>10</v>
      </c>
      <c r="M19" s="100">
        <v>15.2</v>
      </c>
      <c r="N19" s="100">
        <v>78.5</v>
      </c>
      <c r="O19" s="100">
        <v>12.74</v>
      </c>
      <c r="P19" s="52"/>
      <c r="Q19" s="74">
        <v>16</v>
      </c>
      <c r="R19" s="74">
        <v>22</v>
      </c>
      <c r="S19" s="75">
        <v>3.8</v>
      </c>
      <c r="T19" s="57"/>
      <c r="U19" s="57">
        <f t="shared" si="1"/>
        <v>0</v>
      </c>
      <c r="V19" s="57"/>
      <c r="W19" s="58">
        <f t="shared" si="10"/>
        <v>0</v>
      </c>
      <c r="X19" s="52"/>
      <c r="Y19" s="90">
        <v>16</v>
      </c>
      <c r="Z19" s="87">
        <v>26</v>
      </c>
      <c r="AA19" s="87">
        <v>4.17</v>
      </c>
      <c r="AB19" s="89"/>
      <c r="AC19" s="89">
        <f t="shared" si="2"/>
        <v>0</v>
      </c>
      <c r="AD19" s="89"/>
      <c r="AE19" s="88">
        <f t="shared" si="11"/>
        <v>0</v>
      </c>
      <c r="AF19" s="85"/>
      <c r="AG19" s="90">
        <v>50</v>
      </c>
      <c r="AH19" s="87">
        <v>67</v>
      </c>
      <c r="AI19" s="87">
        <v>27.68</v>
      </c>
      <c r="AJ19" s="89"/>
      <c r="AK19" s="89">
        <f t="shared" si="3"/>
        <v>0</v>
      </c>
      <c r="AL19" s="89"/>
      <c r="AM19" s="88">
        <f t="shared" si="12"/>
        <v>0</v>
      </c>
      <c r="AN19" s="85"/>
      <c r="AO19" s="90">
        <v>86</v>
      </c>
      <c r="AP19" s="87">
        <v>200</v>
      </c>
      <c r="AQ19" s="87">
        <v>246.62</v>
      </c>
      <c r="AR19" s="89"/>
      <c r="AS19" s="89">
        <f t="shared" si="4"/>
        <v>0</v>
      </c>
      <c r="AT19" s="89"/>
      <c r="AU19" s="88">
        <f t="shared" si="13"/>
        <v>0</v>
      </c>
      <c r="AV19" s="52"/>
      <c r="AW19" s="43">
        <v>16</v>
      </c>
      <c r="AX19" s="44">
        <v>1.5</v>
      </c>
      <c r="AY19" s="44">
        <v>0.0139</v>
      </c>
      <c r="AZ19" s="41"/>
      <c r="BA19" s="44">
        <f t="shared" si="14"/>
        <v>0</v>
      </c>
      <c r="BB19" s="42"/>
      <c r="BC19" s="42">
        <f t="shared" si="15"/>
        <v>0</v>
      </c>
      <c r="BD19" s="35"/>
      <c r="BE19" s="43">
        <v>51</v>
      </c>
      <c r="BF19" s="44">
        <v>3.9</v>
      </c>
      <c r="BG19" s="44">
        <v>0.0938</v>
      </c>
      <c r="BH19" s="41"/>
      <c r="BI19" s="44">
        <f t="shared" si="25"/>
        <v>0</v>
      </c>
      <c r="BJ19" s="42"/>
      <c r="BK19" s="42">
        <f t="shared" si="16"/>
        <v>0</v>
      </c>
      <c r="BL19" s="35"/>
      <c r="BM19" s="43">
        <v>86</v>
      </c>
      <c r="BN19" s="44">
        <v>7.3</v>
      </c>
      <c r="BO19" s="44">
        <v>0.329</v>
      </c>
      <c r="BP19" s="41"/>
      <c r="BQ19" s="44">
        <f t="shared" si="5"/>
        <v>0</v>
      </c>
      <c r="BR19" s="42"/>
      <c r="BS19" s="42">
        <f t="shared" si="17"/>
        <v>0</v>
      </c>
      <c r="BU19" s="97">
        <v>10</v>
      </c>
      <c r="BV19" s="94">
        <v>78.5</v>
      </c>
      <c r="BW19" s="97">
        <v>41</v>
      </c>
      <c r="BX19" s="94">
        <v>321.85</v>
      </c>
      <c r="BY19" s="97">
        <v>66</v>
      </c>
      <c r="BZ19" s="94">
        <v>518.1</v>
      </c>
      <c r="CA19" s="97">
        <v>91</v>
      </c>
      <c r="CB19" s="94">
        <v>714.35</v>
      </c>
      <c r="CC19" s="52"/>
      <c r="CD19" s="103">
        <v>16</v>
      </c>
      <c r="CE19" s="106"/>
      <c r="CF19" s="107"/>
      <c r="CG19" s="106"/>
      <c r="CH19" s="107"/>
      <c r="CI19" s="52"/>
      <c r="CJ19" s="56">
        <v>14</v>
      </c>
      <c r="CK19" s="57" t="s">
        <v>348</v>
      </c>
      <c r="CL19" s="57">
        <v>0.7</v>
      </c>
      <c r="CM19" s="18">
        <v>7.4</v>
      </c>
      <c r="CN19" s="57"/>
      <c r="CO19" s="57">
        <f t="shared" si="27"/>
        <v>0</v>
      </c>
      <c r="CP19" s="52"/>
      <c r="CQ19" s="166">
        <v>16</v>
      </c>
      <c r="CR19" s="170">
        <v>50</v>
      </c>
      <c r="CS19" s="172">
        <v>1.5</v>
      </c>
      <c r="CT19" s="172">
        <v>2.34</v>
      </c>
      <c r="CU19" s="170"/>
      <c r="CV19" s="170">
        <f aca="true" t="shared" si="28" ref="CV19:CV24">CU19*CT19</f>
        <v>0</v>
      </c>
      <c r="CW19" s="170"/>
      <c r="CX19" s="171">
        <f aca="true" t="shared" si="29" ref="CX19:CX24">CW19/CT19</f>
        <v>0</v>
      </c>
      <c r="CY19" s="52"/>
      <c r="CZ19" s="212"/>
      <c r="DA19" s="157"/>
      <c r="DB19" s="157"/>
      <c r="DC19" s="153"/>
      <c r="DD19" s="156"/>
      <c r="DE19" s="157"/>
      <c r="DF19" s="157"/>
      <c r="DG19" s="153"/>
      <c r="DH19" s="156"/>
      <c r="DI19" s="153"/>
      <c r="DJ19" s="132"/>
      <c r="DK19" s="57"/>
      <c r="DL19" s="132"/>
      <c r="DM19" s="57"/>
      <c r="DN19" s="52"/>
      <c r="DO19" s="179">
        <v>16</v>
      </c>
      <c r="DP19" s="183">
        <v>45</v>
      </c>
      <c r="DQ19" s="183">
        <v>45</v>
      </c>
      <c r="DR19" s="184">
        <v>5</v>
      </c>
      <c r="DS19" s="185">
        <v>3.37</v>
      </c>
      <c r="DT19" s="170"/>
      <c r="DU19" s="170">
        <f t="shared" si="6"/>
        <v>0</v>
      </c>
      <c r="DV19" s="170"/>
      <c r="DW19" s="171">
        <f t="shared" si="20"/>
        <v>0</v>
      </c>
      <c r="DX19" s="52"/>
      <c r="DY19" s="9">
        <v>16</v>
      </c>
      <c r="DZ19" s="122" t="s">
        <v>397</v>
      </c>
      <c r="EA19" s="122">
        <v>400</v>
      </c>
      <c r="EB19" s="122">
        <v>115</v>
      </c>
      <c r="EC19" s="122">
        <v>8</v>
      </c>
      <c r="ED19" s="124">
        <v>13.5</v>
      </c>
      <c r="EE19" s="118">
        <v>48.3</v>
      </c>
      <c r="EF19" s="57"/>
      <c r="EG19" s="57">
        <f t="shared" si="7"/>
        <v>0</v>
      </c>
      <c r="EH19" s="57"/>
      <c r="EI19" s="58">
        <f t="shared" si="21"/>
        <v>0</v>
      </c>
      <c r="EJ19" s="52"/>
      <c r="EK19" s="149">
        <v>16</v>
      </c>
      <c r="EL19" s="148">
        <v>28</v>
      </c>
      <c r="EM19" s="148">
        <v>5.33</v>
      </c>
      <c r="EN19" s="148"/>
      <c r="EO19" s="148">
        <f t="shared" si="8"/>
        <v>0</v>
      </c>
      <c r="EP19" s="148"/>
      <c r="EQ19" s="147">
        <f t="shared" si="22"/>
        <v>0</v>
      </c>
    </row>
    <row r="20" spans="1:147" s="34" customFormat="1" ht="19.5" customHeight="1">
      <c r="A20" s="59"/>
      <c r="B20" s="60"/>
      <c r="C20" s="60"/>
      <c r="D20" s="60"/>
      <c r="E20" s="60"/>
      <c r="F20" s="60"/>
      <c r="G20" s="60"/>
      <c r="H20" s="52"/>
      <c r="I20" s="100">
        <v>55</v>
      </c>
      <c r="J20" s="100">
        <v>550</v>
      </c>
      <c r="K20" s="100">
        <v>180</v>
      </c>
      <c r="L20" s="100">
        <v>11</v>
      </c>
      <c r="M20" s="100">
        <v>16.5</v>
      </c>
      <c r="N20" s="100">
        <v>92.6</v>
      </c>
      <c r="O20" s="100">
        <v>10.8</v>
      </c>
      <c r="P20" s="52"/>
      <c r="Q20" s="74">
        <v>17</v>
      </c>
      <c r="R20" s="74">
        <v>23</v>
      </c>
      <c r="S20" s="75">
        <v>4.15</v>
      </c>
      <c r="T20" s="57"/>
      <c r="U20" s="57">
        <f t="shared" si="1"/>
        <v>0</v>
      </c>
      <c r="V20" s="57"/>
      <c r="W20" s="58">
        <f t="shared" si="10"/>
        <v>0</v>
      </c>
      <c r="X20" s="52"/>
      <c r="Y20" s="90">
        <v>17</v>
      </c>
      <c r="Z20" s="87">
        <v>27</v>
      </c>
      <c r="AA20" s="87">
        <v>4.5</v>
      </c>
      <c r="AB20" s="89"/>
      <c r="AC20" s="89">
        <f t="shared" si="2"/>
        <v>0</v>
      </c>
      <c r="AD20" s="89"/>
      <c r="AE20" s="88">
        <f t="shared" si="11"/>
        <v>0</v>
      </c>
      <c r="AF20" s="85"/>
      <c r="AG20" s="90">
        <v>51</v>
      </c>
      <c r="AH20" s="87">
        <v>68</v>
      </c>
      <c r="AI20" s="87">
        <v>28.51</v>
      </c>
      <c r="AJ20" s="89"/>
      <c r="AK20" s="89">
        <f t="shared" si="3"/>
        <v>0</v>
      </c>
      <c r="AL20" s="89"/>
      <c r="AM20" s="88">
        <f t="shared" si="12"/>
        <v>0</v>
      </c>
      <c r="AN20" s="85"/>
      <c r="AO20" s="90">
        <v>87</v>
      </c>
      <c r="AP20" s="87">
        <v>210</v>
      </c>
      <c r="AQ20" s="87">
        <v>271.89</v>
      </c>
      <c r="AR20" s="89"/>
      <c r="AS20" s="89">
        <f t="shared" si="4"/>
        <v>0</v>
      </c>
      <c r="AT20" s="89"/>
      <c r="AU20" s="88">
        <f t="shared" si="13"/>
        <v>0</v>
      </c>
      <c r="AV20" s="52"/>
      <c r="AW20" s="43">
        <v>17</v>
      </c>
      <c r="AX20" s="44">
        <v>1.55</v>
      </c>
      <c r="AY20" s="44">
        <v>0.0148</v>
      </c>
      <c r="AZ20" s="41"/>
      <c r="BA20" s="44">
        <f t="shared" si="14"/>
        <v>0</v>
      </c>
      <c r="BB20" s="42"/>
      <c r="BC20" s="42">
        <f t="shared" si="15"/>
        <v>0</v>
      </c>
      <c r="BD20" s="35"/>
      <c r="BE20" s="43">
        <v>52</v>
      </c>
      <c r="BF20" s="44">
        <v>3.95</v>
      </c>
      <c r="BG20" s="44">
        <v>0.0962</v>
      </c>
      <c r="BH20" s="41"/>
      <c r="BI20" s="44">
        <f t="shared" si="25"/>
        <v>0</v>
      </c>
      <c r="BJ20" s="42"/>
      <c r="BK20" s="42">
        <f t="shared" si="16"/>
        <v>0</v>
      </c>
      <c r="BL20" s="35"/>
      <c r="BM20" s="43">
        <v>87</v>
      </c>
      <c r="BN20" s="44">
        <v>7.4</v>
      </c>
      <c r="BO20" s="44">
        <v>0.338</v>
      </c>
      <c r="BP20" s="41"/>
      <c r="BQ20" s="44">
        <f t="shared" si="5"/>
        <v>0</v>
      </c>
      <c r="BR20" s="42"/>
      <c r="BS20" s="42">
        <f t="shared" si="17"/>
        <v>0</v>
      </c>
      <c r="BU20" s="97">
        <v>11</v>
      </c>
      <c r="BV20" s="94">
        <v>86.35</v>
      </c>
      <c r="BW20" s="97">
        <v>42</v>
      </c>
      <c r="BX20" s="94">
        <v>329.7</v>
      </c>
      <c r="BY20" s="97">
        <v>67</v>
      </c>
      <c r="BZ20" s="94">
        <v>525.95</v>
      </c>
      <c r="CA20" s="97">
        <v>92</v>
      </c>
      <c r="CB20" s="94">
        <v>722.2</v>
      </c>
      <c r="CC20" s="52"/>
      <c r="CD20" s="59"/>
      <c r="CE20" s="11"/>
      <c r="CF20" s="4"/>
      <c r="CG20" s="11"/>
      <c r="CH20" s="4"/>
      <c r="CI20" s="52"/>
      <c r="CJ20" s="56">
        <v>15</v>
      </c>
      <c r="CK20" s="57" t="s">
        <v>349</v>
      </c>
      <c r="CL20" s="57">
        <v>0.5</v>
      </c>
      <c r="CM20" s="18">
        <v>5.4</v>
      </c>
      <c r="CN20" s="57"/>
      <c r="CO20" s="57">
        <f t="shared" si="27"/>
        <v>0</v>
      </c>
      <c r="CP20" s="52"/>
      <c r="CQ20" s="166">
        <v>17</v>
      </c>
      <c r="CR20" s="173">
        <v>50</v>
      </c>
      <c r="CS20" s="174">
        <v>2</v>
      </c>
      <c r="CT20" s="174">
        <v>3.1</v>
      </c>
      <c r="CU20" s="170"/>
      <c r="CV20" s="170">
        <f t="shared" si="28"/>
        <v>0</v>
      </c>
      <c r="CW20" s="170"/>
      <c r="CX20" s="171">
        <f t="shared" si="29"/>
        <v>0</v>
      </c>
      <c r="CY20" s="52"/>
      <c r="CZ20" s="212" t="s">
        <v>7</v>
      </c>
      <c r="DA20" s="199" t="s">
        <v>434</v>
      </c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1"/>
      <c r="DM20" s="57"/>
      <c r="DN20" s="52"/>
      <c r="DO20" s="179">
        <v>17</v>
      </c>
      <c r="DP20" s="183">
        <v>50</v>
      </c>
      <c r="DQ20" s="183">
        <v>50</v>
      </c>
      <c r="DR20" s="184">
        <v>3</v>
      </c>
      <c r="DS20" s="186">
        <v>2.32</v>
      </c>
      <c r="DT20" s="170"/>
      <c r="DU20" s="170">
        <f t="shared" si="6"/>
        <v>0</v>
      </c>
      <c r="DV20" s="170"/>
      <c r="DW20" s="171">
        <f t="shared" si="20"/>
        <v>0</v>
      </c>
      <c r="DX20" s="52"/>
      <c r="DY20" s="890" t="s">
        <v>398</v>
      </c>
      <c r="DZ20" s="891"/>
      <c r="EA20" s="891"/>
      <c r="EB20" s="891"/>
      <c r="EC20" s="891"/>
      <c r="ED20" s="891"/>
      <c r="EE20" s="891"/>
      <c r="EF20" s="891"/>
      <c r="EG20" s="891"/>
      <c r="EH20" s="891"/>
      <c r="EI20" s="892"/>
      <c r="EJ20" s="52"/>
      <c r="EK20" s="149">
        <v>17</v>
      </c>
      <c r="EL20" s="148">
        <v>30</v>
      </c>
      <c r="EM20" s="148">
        <v>6.12</v>
      </c>
      <c r="EN20" s="148"/>
      <c r="EO20" s="148">
        <f t="shared" si="8"/>
        <v>0</v>
      </c>
      <c r="EP20" s="148"/>
      <c r="EQ20" s="147">
        <f t="shared" si="22"/>
        <v>0</v>
      </c>
    </row>
    <row r="21" spans="1:147" s="34" customFormat="1" ht="19.5" customHeight="1">
      <c r="A21" s="59"/>
      <c r="B21" s="60"/>
      <c r="C21" s="60"/>
      <c r="D21" s="60"/>
      <c r="E21" s="60"/>
      <c r="F21" s="60"/>
      <c r="G21" s="60"/>
      <c r="H21" s="52"/>
      <c r="I21" s="100">
        <v>60</v>
      </c>
      <c r="J21" s="100">
        <v>600</v>
      </c>
      <c r="K21" s="100">
        <v>190</v>
      </c>
      <c r="L21" s="100">
        <v>12</v>
      </c>
      <c r="M21" s="100">
        <v>17.8</v>
      </c>
      <c r="N21" s="100">
        <v>108</v>
      </c>
      <c r="O21" s="100">
        <v>9.26</v>
      </c>
      <c r="P21" s="52"/>
      <c r="Q21" s="74">
        <v>18</v>
      </c>
      <c r="R21" s="74">
        <v>24</v>
      </c>
      <c r="S21" s="75">
        <v>4.52</v>
      </c>
      <c r="T21" s="57"/>
      <c r="U21" s="57">
        <f t="shared" si="1"/>
        <v>0</v>
      </c>
      <c r="V21" s="57"/>
      <c r="W21" s="58">
        <f t="shared" si="10"/>
        <v>0</v>
      </c>
      <c r="X21" s="52"/>
      <c r="Y21" s="90">
        <v>18</v>
      </c>
      <c r="Z21" s="87">
        <v>28</v>
      </c>
      <c r="AA21" s="87">
        <v>4.83</v>
      </c>
      <c r="AB21" s="89"/>
      <c r="AC21" s="89">
        <f t="shared" si="2"/>
        <v>0</v>
      </c>
      <c r="AD21" s="89"/>
      <c r="AE21" s="88">
        <f t="shared" si="11"/>
        <v>0</v>
      </c>
      <c r="AF21" s="85"/>
      <c r="AG21" s="90">
        <v>52</v>
      </c>
      <c r="AH21" s="87">
        <v>70</v>
      </c>
      <c r="AI21" s="87">
        <v>30.21</v>
      </c>
      <c r="AJ21" s="89"/>
      <c r="AK21" s="89">
        <f t="shared" si="3"/>
        <v>0</v>
      </c>
      <c r="AL21" s="89"/>
      <c r="AM21" s="88">
        <f t="shared" si="12"/>
        <v>0</v>
      </c>
      <c r="AN21" s="85"/>
      <c r="AO21" s="90">
        <v>88</v>
      </c>
      <c r="AP21" s="87">
        <v>220</v>
      </c>
      <c r="AQ21" s="87">
        <v>298.4</v>
      </c>
      <c r="AR21" s="89"/>
      <c r="AS21" s="89">
        <f t="shared" si="4"/>
        <v>0</v>
      </c>
      <c r="AT21" s="89"/>
      <c r="AU21" s="88">
        <f t="shared" si="13"/>
        <v>0</v>
      </c>
      <c r="AV21" s="52"/>
      <c r="AW21" s="43">
        <v>18</v>
      </c>
      <c r="AX21" s="45">
        <v>1.6</v>
      </c>
      <c r="AY21" s="44">
        <v>0.0158</v>
      </c>
      <c r="AZ21" s="41">
        <v>1</v>
      </c>
      <c r="BA21" s="44">
        <f t="shared" si="14"/>
        <v>0.0158</v>
      </c>
      <c r="BB21" s="42">
        <v>1</v>
      </c>
      <c r="BC21" s="42">
        <f t="shared" si="15"/>
        <v>63.291139240506325</v>
      </c>
      <c r="BD21" s="35"/>
      <c r="BE21" s="43">
        <v>53</v>
      </c>
      <c r="BF21" s="45">
        <v>4</v>
      </c>
      <c r="BG21" s="44">
        <v>0.0986</v>
      </c>
      <c r="BH21" s="41">
        <v>10</v>
      </c>
      <c r="BI21" s="44">
        <f t="shared" si="25"/>
        <v>0.986</v>
      </c>
      <c r="BJ21" s="42">
        <v>1</v>
      </c>
      <c r="BK21" s="42">
        <f t="shared" si="16"/>
        <v>10.141987829614605</v>
      </c>
      <c r="BL21" s="35"/>
      <c r="BM21" s="43">
        <v>88</v>
      </c>
      <c r="BN21" s="44">
        <v>7.5</v>
      </c>
      <c r="BO21" s="44">
        <v>0.347</v>
      </c>
      <c r="BP21" s="41"/>
      <c r="BQ21" s="44">
        <f t="shared" si="5"/>
        <v>0</v>
      </c>
      <c r="BR21" s="42"/>
      <c r="BS21" s="42">
        <f t="shared" si="17"/>
        <v>0</v>
      </c>
      <c r="BU21" s="97">
        <v>12</v>
      </c>
      <c r="BV21" s="94">
        <v>94.2</v>
      </c>
      <c r="BW21" s="97">
        <v>43</v>
      </c>
      <c r="BX21" s="94">
        <v>337.55</v>
      </c>
      <c r="BY21" s="97">
        <v>68</v>
      </c>
      <c r="BZ21" s="94">
        <v>533.8</v>
      </c>
      <c r="CA21" s="97">
        <v>93</v>
      </c>
      <c r="CB21" s="94">
        <v>730.05</v>
      </c>
      <c r="CC21" s="52"/>
      <c r="CD21" s="59"/>
      <c r="CE21" s="11"/>
      <c r="CF21" s="4"/>
      <c r="CG21" s="11"/>
      <c r="CH21" s="4"/>
      <c r="CI21" s="52"/>
      <c r="CJ21" s="56">
        <v>16</v>
      </c>
      <c r="CK21" s="57" t="s">
        <v>349</v>
      </c>
      <c r="CL21" s="57">
        <v>0.55</v>
      </c>
      <c r="CM21" s="18">
        <v>5.9</v>
      </c>
      <c r="CN21" s="57"/>
      <c r="CO21" s="57">
        <f t="shared" si="27"/>
        <v>0</v>
      </c>
      <c r="CP21" s="52"/>
      <c r="CQ21" s="166">
        <v>18</v>
      </c>
      <c r="CR21" s="173">
        <v>50</v>
      </c>
      <c r="CS21" s="174">
        <v>2.5</v>
      </c>
      <c r="CT21" s="174">
        <v>3.86</v>
      </c>
      <c r="CU21" s="170"/>
      <c r="CV21" s="170">
        <f t="shared" si="28"/>
        <v>0</v>
      </c>
      <c r="CW21" s="170"/>
      <c r="CX21" s="171">
        <f t="shared" si="29"/>
        <v>0</v>
      </c>
      <c r="CY21" s="52"/>
      <c r="CZ21" s="212"/>
      <c r="DA21" s="202" t="s">
        <v>432</v>
      </c>
      <c r="DB21" s="875" t="s">
        <v>433</v>
      </c>
      <c r="DC21" s="876"/>
      <c r="DD21" s="876"/>
      <c r="DE21" s="876"/>
      <c r="DF21" s="876"/>
      <c r="DG21" s="876"/>
      <c r="DH21" s="876"/>
      <c r="DI21" s="876"/>
      <c r="DJ21" s="876"/>
      <c r="DK21" s="876"/>
      <c r="DL21" s="877"/>
      <c r="DM21" s="57"/>
      <c r="DN21" s="52"/>
      <c r="DO21" s="179">
        <v>18</v>
      </c>
      <c r="DP21" s="183">
        <v>50</v>
      </c>
      <c r="DQ21" s="183">
        <v>50</v>
      </c>
      <c r="DR21" s="184">
        <v>4</v>
      </c>
      <c r="DS21" s="186">
        <v>3.05</v>
      </c>
      <c r="DT21" s="170"/>
      <c r="DU21" s="170">
        <f t="shared" si="6"/>
        <v>0</v>
      </c>
      <c r="DV21" s="170"/>
      <c r="DW21" s="171">
        <f t="shared" si="20"/>
        <v>0</v>
      </c>
      <c r="DX21" s="52"/>
      <c r="DY21" s="9">
        <v>17</v>
      </c>
      <c r="DZ21" s="122" t="s">
        <v>399</v>
      </c>
      <c r="EA21" s="122">
        <v>50</v>
      </c>
      <c r="EB21" s="122">
        <v>32</v>
      </c>
      <c r="EC21" s="122">
        <v>4.4</v>
      </c>
      <c r="ED21" s="124">
        <v>7</v>
      </c>
      <c r="EE21" s="119">
        <v>4.84</v>
      </c>
      <c r="EF21" s="57"/>
      <c r="EG21" s="57">
        <f t="shared" si="7"/>
        <v>0</v>
      </c>
      <c r="EH21" s="57"/>
      <c r="EI21" s="58">
        <f t="shared" si="21"/>
        <v>0</v>
      </c>
      <c r="EJ21" s="52"/>
      <c r="EK21" s="149">
        <v>18</v>
      </c>
      <c r="EL21" s="148">
        <v>32</v>
      </c>
      <c r="EM21" s="148">
        <v>6.96</v>
      </c>
      <c r="EN21" s="148"/>
      <c r="EO21" s="148">
        <f t="shared" si="8"/>
        <v>0</v>
      </c>
      <c r="EP21" s="148"/>
      <c r="EQ21" s="147">
        <f t="shared" si="22"/>
        <v>0</v>
      </c>
    </row>
    <row r="22" spans="1:147" s="34" customFormat="1" ht="19.5" customHeight="1">
      <c r="A22" s="59"/>
      <c r="B22" s="60"/>
      <c r="C22" s="60"/>
      <c r="D22" s="60"/>
      <c r="E22" s="60"/>
      <c r="F22" s="60"/>
      <c r="G22" s="60"/>
      <c r="H22" s="52"/>
      <c r="I22" s="98"/>
      <c r="J22" s="98"/>
      <c r="K22" s="98"/>
      <c r="L22" s="98"/>
      <c r="M22" s="98"/>
      <c r="N22" s="98"/>
      <c r="O22" s="98"/>
      <c r="P22" s="52"/>
      <c r="Q22" s="74">
        <v>19</v>
      </c>
      <c r="R22" s="74">
        <v>25</v>
      </c>
      <c r="S22" s="75">
        <v>4.91</v>
      </c>
      <c r="T22" s="57"/>
      <c r="U22" s="57">
        <f t="shared" si="1"/>
        <v>0</v>
      </c>
      <c r="V22" s="57"/>
      <c r="W22" s="58">
        <f t="shared" si="10"/>
        <v>0</v>
      </c>
      <c r="X22" s="52"/>
      <c r="Y22" s="90">
        <v>19</v>
      </c>
      <c r="Z22" s="87">
        <v>29</v>
      </c>
      <c r="AA22" s="87">
        <v>5.18</v>
      </c>
      <c r="AB22" s="89"/>
      <c r="AC22" s="89">
        <f t="shared" si="2"/>
        <v>0</v>
      </c>
      <c r="AD22" s="89"/>
      <c r="AE22" s="88">
        <f t="shared" si="11"/>
        <v>0</v>
      </c>
      <c r="AF22" s="85"/>
      <c r="AG22" s="90">
        <v>53</v>
      </c>
      <c r="AH22" s="87">
        <v>72</v>
      </c>
      <c r="AI22" s="87">
        <v>31.96</v>
      </c>
      <c r="AJ22" s="89"/>
      <c r="AK22" s="89">
        <f t="shared" si="3"/>
        <v>0</v>
      </c>
      <c r="AL22" s="89"/>
      <c r="AM22" s="88">
        <f t="shared" si="12"/>
        <v>0</v>
      </c>
      <c r="AN22" s="85"/>
      <c r="AO22" s="90">
        <v>89</v>
      </c>
      <c r="AP22" s="87">
        <v>230</v>
      </c>
      <c r="AQ22" s="87">
        <v>326.15</v>
      </c>
      <c r="AR22" s="89"/>
      <c r="AS22" s="89">
        <f t="shared" si="4"/>
        <v>0</v>
      </c>
      <c r="AT22" s="89"/>
      <c r="AU22" s="88">
        <f t="shared" si="13"/>
        <v>0</v>
      </c>
      <c r="AV22" s="52"/>
      <c r="AW22" s="43">
        <v>19</v>
      </c>
      <c r="AX22" s="44">
        <v>1.65</v>
      </c>
      <c r="AY22" s="44">
        <v>0.0168</v>
      </c>
      <c r="AZ22" s="41"/>
      <c r="BA22" s="44">
        <f t="shared" si="14"/>
        <v>0</v>
      </c>
      <c r="BB22" s="42"/>
      <c r="BC22" s="42">
        <f t="shared" si="15"/>
        <v>0</v>
      </c>
      <c r="BD22" s="35"/>
      <c r="BE22" s="43">
        <v>54</v>
      </c>
      <c r="BF22" s="44">
        <v>4.1</v>
      </c>
      <c r="BG22" s="44">
        <v>0.1036</v>
      </c>
      <c r="BH22" s="41"/>
      <c r="BI22" s="44">
        <f t="shared" si="25"/>
        <v>0</v>
      </c>
      <c r="BJ22" s="42"/>
      <c r="BK22" s="42">
        <f t="shared" si="16"/>
        <v>0</v>
      </c>
      <c r="BL22" s="35"/>
      <c r="BM22" s="43">
        <v>89</v>
      </c>
      <c r="BN22" s="44">
        <v>7.6</v>
      </c>
      <c r="BO22" s="44">
        <v>0.356</v>
      </c>
      <c r="BP22" s="41"/>
      <c r="BQ22" s="44">
        <f t="shared" si="5"/>
        <v>0</v>
      </c>
      <c r="BR22" s="42"/>
      <c r="BS22" s="42">
        <f t="shared" si="17"/>
        <v>0</v>
      </c>
      <c r="BU22" s="97">
        <v>13</v>
      </c>
      <c r="BV22" s="94">
        <v>102.05</v>
      </c>
      <c r="BW22" s="97">
        <v>44</v>
      </c>
      <c r="BX22" s="94">
        <v>345.4</v>
      </c>
      <c r="BY22" s="97">
        <v>69</v>
      </c>
      <c r="BZ22" s="94">
        <v>541.65</v>
      </c>
      <c r="CA22" s="97">
        <v>94</v>
      </c>
      <c r="CB22" s="94">
        <v>737.9</v>
      </c>
      <c r="CC22" s="52"/>
      <c r="CD22" s="59"/>
      <c r="CE22" s="11"/>
      <c r="CF22" s="4"/>
      <c r="CG22" s="11"/>
      <c r="CH22" s="4"/>
      <c r="CI22" s="52"/>
      <c r="CJ22" s="56">
        <v>17</v>
      </c>
      <c r="CK22" s="57" t="s">
        <v>349</v>
      </c>
      <c r="CL22" s="57">
        <v>0.7</v>
      </c>
      <c r="CM22" s="18">
        <v>7.4</v>
      </c>
      <c r="CN22" s="57"/>
      <c r="CO22" s="57">
        <f t="shared" si="27"/>
        <v>0</v>
      </c>
      <c r="CP22" s="52"/>
      <c r="CQ22" s="166">
        <v>19</v>
      </c>
      <c r="CR22" s="173">
        <v>60</v>
      </c>
      <c r="CS22" s="174">
        <v>1.5</v>
      </c>
      <c r="CT22" s="174">
        <v>2.8</v>
      </c>
      <c r="CU22" s="170"/>
      <c r="CV22" s="170">
        <f t="shared" si="28"/>
        <v>0</v>
      </c>
      <c r="CW22" s="170"/>
      <c r="CX22" s="171">
        <f t="shared" si="29"/>
        <v>0</v>
      </c>
      <c r="CY22" s="52"/>
      <c r="CZ22" s="212">
        <v>1</v>
      </c>
      <c r="DA22" s="203"/>
      <c r="DB22" s="150">
        <v>3</v>
      </c>
      <c r="DC22" s="150">
        <v>3.5</v>
      </c>
      <c r="DD22" s="150">
        <v>4</v>
      </c>
      <c r="DE22" s="150">
        <v>4.5</v>
      </c>
      <c r="DF22" s="150">
        <v>5</v>
      </c>
      <c r="DG22" s="150">
        <v>5.5</v>
      </c>
      <c r="DH22" s="150">
        <v>6</v>
      </c>
      <c r="DI22" s="150">
        <v>7</v>
      </c>
      <c r="DJ22" s="150">
        <v>8</v>
      </c>
      <c r="DK22" s="150">
        <v>9</v>
      </c>
      <c r="DL22" s="150">
        <v>10</v>
      </c>
      <c r="DM22" s="57"/>
      <c r="DN22" s="52"/>
      <c r="DO22" s="179">
        <v>19</v>
      </c>
      <c r="DP22" s="183">
        <v>50</v>
      </c>
      <c r="DQ22" s="183">
        <v>50</v>
      </c>
      <c r="DR22" s="184">
        <v>5</v>
      </c>
      <c r="DS22" s="186">
        <v>3.77</v>
      </c>
      <c r="DT22" s="170"/>
      <c r="DU22" s="170">
        <f t="shared" si="6"/>
        <v>0</v>
      </c>
      <c r="DV22" s="170"/>
      <c r="DW22" s="171">
        <f t="shared" si="20"/>
        <v>0</v>
      </c>
      <c r="DX22" s="52"/>
      <c r="DY22" s="9">
        <v>18</v>
      </c>
      <c r="DZ22" s="122" t="s">
        <v>400</v>
      </c>
      <c r="EA22" s="122">
        <v>65</v>
      </c>
      <c r="EB22" s="122">
        <v>36</v>
      </c>
      <c r="EC22" s="122">
        <v>4.4</v>
      </c>
      <c r="ED22" s="124">
        <v>7.2</v>
      </c>
      <c r="EE22" s="119">
        <v>5.9</v>
      </c>
      <c r="EF22" s="57"/>
      <c r="EG22" s="57">
        <f t="shared" si="7"/>
        <v>0</v>
      </c>
      <c r="EH22" s="57"/>
      <c r="EI22" s="58">
        <f t="shared" si="21"/>
        <v>0</v>
      </c>
      <c r="EJ22" s="52"/>
      <c r="EK22" s="149">
        <v>19</v>
      </c>
      <c r="EL22" s="148">
        <v>34</v>
      </c>
      <c r="EM22" s="148">
        <v>7.86</v>
      </c>
      <c r="EN22" s="148"/>
      <c r="EO22" s="148">
        <f t="shared" si="8"/>
        <v>0</v>
      </c>
      <c r="EP22" s="148"/>
      <c r="EQ22" s="147">
        <f t="shared" si="22"/>
        <v>0</v>
      </c>
    </row>
    <row r="23" spans="1:147" s="34" customFormat="1" ht="19.5" customHeight="1">
      <c r="A23" s="59"/>
      <c r="B23" s="60"/>
      <c r="C23" s="60"/>
      <c r="D23" s="60"/>
      <c r="E23" s="60"/>
      <c r="F23" s="60"/>
      <c r="G23" s="60"/>
      <c r="H23" s="52"/>
      <c r="I23" s="882" t="s">
        <v>321</v>
      </c>
      <c r="J23" s="883"/>
      <c r="K23" s="883"/>
      <c r="L23" s="883"/>
      <c r="M23" s="883"/>
      <c r="N23" s="883"/>
      <c r="O23" s="884"/>
      <c r="P23" s="52"/>
      <c r="Q23" s="74">
        <v>20</v>
      </c>
      <c r="R23" s="74">
        <v>26</v>
      </c>
      <c r="S23" s="75">
        <v>5.3</v>
      </c>
      <c r="T23" s="57"/>
      <c r="U23" s="57">
        <f t="shared" si="1"/>
        <v>0</v>
      </c>
      <c r="V23" s="57"/>
      <c r="W23" s="58">
        <f t="shared" si="10"/>
        <v>0</v>
      </c>
      <c r="X23" s="52"/>
      <c r="Y23" s="90">
        <v>20</v>
      </c>
      <c r="Z23" s="87">
        <v>30</v>
      </c>
      <c r="AA23" s="87">
        <v>5.55</v>
      </c>
      <c r="AB23" s="89"/>
      <c r="AC23" s="89">
        <f t="shared" si="2"/>
        <v>0</v>
      </c>
      <c r="AD23" s="89"/>
      <c r="AE23" s="88">
        <f t="shared" si="11"/>
        <v>0</v>
      </c>
      <c r="AF23" s="85"/>
      <c r="AG23" s="90">
        <v>54</v>
      </c>
      <c r="AH23" s="87">
        <v>75</v>
      </c>
      <c r="AI23" s="87">
        <v>34.68</v>
      </c>
      <c r="AJ23" s="89"/>
      <c r="AK23" s="89">
        <f t="shared" si="3"/>
        <v>0</v>
      </c>
      <c r="AL23" s="89"/>
      <c r="AM23" s="88">
        <f t="shared" si="12"/>
        <v>0</v>
      </c>
      <c r="AN23" s="85"/>
      <c r="AO23" s="90">
        <v>90</v>
      </c>
      <c r="AP23" s="87">
        <v>240</v>
      </c>
      <c r="AQ23" s="87">
        <v>355.13</v>
      </c>
      <c r="AR23" s="89"/>
      <c r="AS23" s="89">
        <f t="shared" si="4"/>
        <v>0</v>
      </c>
      <c r="AT23" s="89"/>
      <c r="AU23" s="88">
        <f t="shared" si="13"/>
        <v>0</v>
      </c>
      <c r="AV23" s="52"/>
      <c r="AW23" s="43">
        <v>20</v>
      </c>
      <c r="AX23" s="44">
        <v>1.7</v>
      </c>
      <c r="AY23" s="44">
        <v>0.0178</v>
      </c>
      <c r="AZ23" s="41"/>
      <c r="BA23" s="44">
        <f t="shared" si="14"/>
        <v>0</v>
      </c>
      <c r="BB23" s="42"/>
      <c r="BC23" s="42">
        <f t="shared" si="15"/>
        <v>0</v>
      </c>
      <c r="BD23" s="35"/>
      <c r="BE23" s="43">
        <v>55</v>
      </c>
      <c r="BF23" s="44">
        <v>4.2</v>
      </c>
      <c r="BG23" s="44">
        <v>0.1088</v>
      </c>
      <c r="BH23" s="41"/>
      <c r="BI23" s="44">
        <f t="shared" si="25"/>
        <v>0</v>
      </c>
      <c r="BJ23" s="42"/>
      <c r="BK23" s="42">
        <f t="shared" si="16"/>
        <v>0</v>
      </c>
      <c r="BL23" s="35"/>
      <c r="BM23" s="43">
        <v>90</v>
      </c>
      <c r="BN23" s="44">
        <v>7.7</v>
      </c>
      <c r="BO23" s="44">
        <v>0.366</v>
      </c>
      <c r="BP23" s="41"/>
      <c r="BQ23" s="44">
        <f t="shared" si="5"/>
        <v>0</v>
      </c>
      <c r="BR23" s="42"/>
      <c r="BS23" s="42">
        <f t="shared" si="17"/>
        <v>0</v>
      </c>
      <c r="BU23" s="97">
        <v>14</v>
      </c>
      <c r="BV23" s="94">
        <v>109.9</v>
      </c>
      <c r="BW23" s="97">
        <v>45</v>
      </c>
      <c r="BX23" s="94">
        <v>353.25</v>
      </c>
      <c r="BY23" s="97">
        <v>70</v>
      </c>
      <c r="BZ23" s="94">
        <v>549.5</v>
      </c>
      <c r="CA23" s="97">
        <v>95</v>
      </c>
      <c r="CB23" s="94">
        <v>745.75</v>
      </c>
      <c r="CC23" s="52"/>
      <c r="CD23" s="59"/>
      <c r="CE23" s="11"/>
      <c r="CF23" s="4"/>
      <c r="CG23" s="11"/>
      <c r="CH23" s="4"/>
      <c r="CI23" s="52"/>
      <c r="CJ23" s="905" t="s">
        <v>354</v>
      </c>
      <c r="CK23" s="906"/>
      <c r="CL23" s="906"/>
      <c r="CM23" s="906"/>
      <c r="CN23" s="906"/>
      <c r="CO23" s="906"/>
      <c r="CP23" s="52"/>
      <c r="CQ23" s="166">
        <v>20</v>
      </c>
      <c r="CR23" s="173">
        <v>60</v>
      </c>
      <c r="CS23" s="174">
        <v>2</v>
      </c>
      <c r="CT23" s="174">
        <v>3.72</v>
      </c>
      <c r="CU23" s="170"/>
      <c r="CV23" s="170">
        <f t="shared" si="28"/>
        <v>0</v>
      </c>
      <c r="CW23" s="170"/>
      <c r="CX23" s="171">
        <f t="shared" si="29"/>
        <v>0</v>
      </c>
      <c r="CY23" s="52"/>
      <c r="CZ23" s="212">
        <v>2</v>
      </c>
      <c r="DA23" s="150">
        <v>51</v>
      </c>
      <c r="DB23" s="150">
        <v>3.55</v>
      </c>
      <c r="DC23" s="150">
        <v>4.1</v>
      </c>
      <c r="DD23" s="150">
        <v>4.63</v>
      </c>
      <c r="DE23" s="150">
        <v>5.16</v>
      </c>
      <c r="DF23" s="150">
        <v>5.67</v>
      </c>
      <c r="DG23" s="150">
        <v>6.17</v>
      </c>
      <c r="DH23" s="150">
        <v>6.66</v>
      </c>
      <c r="DI23" s="150">
        <v>7.59</v>
      </c>
      <c r="DJ23" s="150">
        <v>4.48</v>
      </c>
      <c r="DK23" s="150">
        <v>9.32</v>
      </c>
      <c r="DL23" s="150">
        <v>10.11</v>
      </c>
      <c r="DM23" s="132"/>
      <c r="DN23" s="52"/>
      <c r="DO23" s="179">
        <v>20</v>
      </c>
      <c r="DP23" s="183">
        <v>50</v>
      </c>
      <c r="DQ23" s="183">
        <v>50</v>
      </c>
      <c r="DR23" s="184">
        <v>6</v>
      </c>
      <c r="DS23" s="186">
        <v>4.47</v>
      </c>
      <c r="DT23" s="170"/>
      <c r="DU23" s="170">
        <f t="shared" si="6"/>
        <v>0</v>
      </c>
      <c r="DV23" s="170"/>
      <c r="DW23" s="171">
        <f t="shared" si="20"/>
        <v>0</v>
      </c>
      <c r="DX23" s="52"/>
      <c r="DY23" s="9">
        <v>19</v>
      </c>
      <c r="DZ23" s="122" t="s">
        <v>401</v>
      </c>
      <c r="EA23" s="122">
        <v>80</v>
      </c>
      <c r="EB23" s="122">
        <v>40</v>
      </c>
      <c r="EC23" s="122">
        <v>4.5</v>
      </c>
      <c r="ED23" s="124">
        <v>7.4</v>
      </c>
      <c r="EE23" s="119">
        <v>7.05</v>
      </c>
      <c r="EF23" s="57"/>
      <c r="EG23" s="57">
        <f t="shared" si="7"/>
        <v>0</v>
      </c>
      <c r="EH23" s="57"/>
      <c r="EI23" s="58">
        <f t="shared" si="21"/>
        <v>0</v>
      </c>
      <c r="EJ23" s="52"/>
      <c r="EK23" s="149">
        <v>20</v>
      </c>
      <c r="EL23" s="148">
        <v>36</v>
      </c>
      <c r="EM23" s="148">
        <v>8.81</v>
      </c>
      <c r="EN23" s="148"/>
      <c r="EO23" s="148">
        <f t="shared" si="8"/>
        <v>0</v>
      </c>
      <c r="EP23" s="148"/>
      <c r="EQ23" s="147">
        <f t="shared" si="22"/>
        <v>0</v>
      </c>
    </row>
    <row r="24" spans="1:147" s="34" customFormat="1" ht="24" customHeight="1">
      <c r="A24" s="59"/>
      <c r="B24" s="60"/>
      <c r="C24" s="60"/>
      <c r="D24" s="60"/>
      <c r="E24" s="60"/>
      <c r="F24" s="60"/>
      <c r="G24" s="60"/>
      <c r="H24" s="52"/>
      <c r="I24" s="99" t="s">
        <v>319</v>
      </c>
      <c r="J24" s="882" t="s">
        <v>157</v>
      </c>
      <c r="K24" s="883"/>
      <c r="L24" s="883"/>
      <c r="M24" s="884"/>
      <c r="N24" s="99" t="s">
        <v>158</v>
      </c>
      <c r="O24" s="99" t="s">
        <v>159</v>
      </c>
      <c r="P24" s="52"/>
      <c r="Q24" s="74">
        <v>21</v>
      </c>
      <c r="R24" s="74">
        <v>27</v>
      </c>
      <c r="S24" s="75">
        <v>5.72</v>
      </c>
      <c r="T24" s="57"/>
      <c r="U24" s="57">
        <f t="shared" si="1"/>
        <v>0</v>
      </c>
      <c r="V24" s="57"/>
      <c r="W24" s="58">
        <f t="shared" si="10"/>
        <v>0</v>
      </c>
      <c r="X24" s="52"/>
      <c r="Y24" s="90">
        <v>21</v>
      </c>
      <c r="Z24" s="87">
        <v>31</v>
      </c>
      <c r="AA24" s="87">
        <v>5.92</v>
      </c>
      <c r="AB24" s="89"/>
      <c r="AC24" s="89">
        <f t="shared" si="2"/>
        <v>0</v>
      </c>
      <c r="AD24" s="89"/>
      <c r="AE24" s="88">
        <f t="shared" si="11"/>
        <v>0</v>
      </c>
      <c r="AF24" s="85"/>
      <c r="AG24" s="90">
        <v>55</v>
      </c>
      <c r="AH24" s="87">
        <v>78</v>
      </c>
      <c r="AI24" s="87">
        <v>37.51</v>
      </c>
      <c r="AJ24" s="89"/>
      <c r="AK24" s="89">
        <f t="shared" si="3"/>
        <v>0</v>
      </c>
      <c r="AL24" s="89"/>
      <c r="AM24" s="88">
        <f t="shared" si="12"/>
        <v>0</v>
      </c>
      <c r="AN24" s="85"/>
      <c r="AO24" s="90">
        <v>91</v>
      </c>
      <c r="AP24" s="87">
        <v>250</v>
      </c>
      <c r="AQ24" s="87">
        <v>385.34</v>
      </c>
      <c r="AR24" s="89"/>
      <c r="AS24" s="89">
        <f t="shared" si="4"/>
        <v>0</v>
      </c>
      <c r="AT24" s="89"/>
      <c r="AU24" s="88">
        <f t="shared" si="13"/>
        <v>0</v>
      </c>
      <c r="AV24" s="52"/>
      <c r="AW24" s="43">
        <v>21</v>
      </c>
      <c r="AX24" s="44">
        <v>1.75</v>
      </c>
      <c r="AY24" s="44">
        <v>0.0189</v>
      </c>
      <c r="AZ24" s="41"/>
      <c r="BA24" s="44">
        <f t="shared" si="14"/>
        <v>0</v>
      </c>
      <c r="BB24" s="42"/>
      <c r="BC24" s="42">
        <f t="shared" si="15"/>
        <v>0</v>
      </c>
      <c r="BD24" s="35"/>
      <c r="BE24" s="43">
        <v>56</v>
      </c>
      <c r="BF24" s="44">
        <v>4.3</v>
      </c>
      <c r="BG24" s="44">
        <v>0.11399</v>
      </c>
      <c r="BH24" s="41"/>
      <c r="BI24" s="44">
        <f t="shared" si="25"/>
        <v>0</v>
      </c>
      <c r="BJ24" s="42"/>
      <c r="BK24" s="42">
        <f t="shared" si="16"/>
        <v>0</v>
      </c>
      <c r="BL24" s="35"/>
      <c r="BM24" s="43">
        <v>91</v>
      </c>
      <c r="BN24" s="44">
        <v>7.8</v>
      </c>
      <c r="BO24" s="44">
        <v>0.375</v>
      </c>
      <c r="BP24" s="41"/>
      <c r="BQ24" s="44">
        <f t="shared" si="5"/>
        <v>0</v>
      </c>
      <c r="BR24" s="42"/>
      <c r="BS24" s="42">
        <f t="shared" si="17"/>
        <v>0</v>
      </c>
      <c r="BU24" s="97">
        <v>15</v>
      </c>
      <c r="BV24" s="94">
        <v>117.75</v>
      </c>
      <c r="BW24" s="97">
        <v>46</v>
      </c>
      <c r="BX24" s="94">
        <v>361.1</v>
      </c>
      <c r="BY24" s="97">
        <v>71</v>
      </c>
      <c r="BZ24" s="94">
        <v>557.35</v>
      </c>
      <c r="CA24" s="97">
        <v>96</v>
      </c>
      <c r="CB24" s="94">
        <v>753.6</v>
      </c>
      <c r="CC24" s="52"/>
      <c r="CD24" s="59"/>
      <c r="CE24" s="11"/>
      <c r="CF24" s="4"/>
      <c r="CG24" s="11"/>
      <c r="CH24" s="4"/>
      <c r="CI24" s="52"/>
      <c r="CJ24" s="56">
        <v>18</v>
      </c>
      <c r="CK24" s="4" t="s">
        <v>351</v>
      </c>
      <c r="CL24" s="4">
        <v>0.5</v>
      </c>
      <c r="CM24" s="18">
        <v>5.4</v>
      </c>
      <c r="CN24" s="57"/>
      <c r="CO24" s="57">
        <f aca="true" t="shared" si="30" ref="CO24:CO33">CN24*CM24</f>
        <v>0</v>
      </c>
      <c r="CP24" s="52"/>
      <c r="CQ24" s="166">
        <v>21</v>
      </c>
      <c r="CR24" s="173">
        <v>60</v>
      </c>
      <c r="CS24" s="174">
        <v>2.5</v>
      </c>
      <c r="CT24" s="174">
        <v>4.63</v>
      </c>
      <c r="CU24" s="170"/>
      <c r="CV24" s="170">
        <f t="shared" si="28"/>
        <v>0</v>
      </c>
      <c r="CW24" s="170"/>
      <c r="CX24" s="171">
        <f t="shared" si="29"/>
        <v>0</v>
      </c>
      <c r="CY24" s="52"/>
      <c r="CZ24" s="212">
        <v>3</v>
      </c>
      <c r="DA24" s="150">
        <v>57</v>
      </c>
      <c r="DB24" s="150">
        <v>3.99</v>
      </c>
      <c r="DC24" s="150">
        <v>4.62</v>
      </c>
      <c r="DD24" s="150">
        <v>5.23</v>
      </c>
      <c r="DE24" s="150">
        <v>5.82</v>
      </c>
      <c r="DF24" s="150">
        <v>6.41</v>
      </c>
      <c r="DG24" s="150">
        <v>6.98</v>
      </c>
      <c r="DH24" s="150">
        <v>7.54</v>
      </c>
      <c r="DI24" s="150">
        <v>8.63</v>
      </c>
      <c r="DJ24" s="150">
        <v>9.66</v>
      </c>
      <c r="DK24" s="150">
        <v>10.65</v>
      </c>
      <c r="DL24" s="150">
        <v>11.59</v>
      </c>
      <c r="DM24" s="132"/>
      <c r="DN24" s="52"/>
      <c r="DO24" s="179">
        <v>21</v>
      </c>
      <c r="DP24" s="183">
        <v>56</v>
      </c>
      <c r="DQ24" s="183">
        <v>56</v>
      </c>
      <c r="DR24" s="184">
        <v>4</v>
      </c>
      <c r="DS24" s="186">
        <v>3.44</v>
      </c>
      <c r="DT24" s="170"/>
      <c r="DU24" s="170">
        <f t="shared" si="6"/>
        <v>0</v>
      </c>
      <c r="DV24" s="170"/>
      <c r="DW24" s="171">
        <f t="shared" si="20"/>
        <v>0</v>
      </c>
      <c r="DX24" s="52"/>
      <c r="DY24" s="9">
        <v>20</v>
      </c>
      <c r="DZ24" s="122" t="s">
        <v>402</v>
      </c>
      <c r="EA24" s="122">
        <v>100</v>
      </c>
      <c r="EB24" s="122">
        <v>46</v>
      </c>
      <c r="EC24" s="122">
        <v>4.5</v>
      </c>
      <c r="ED24" s="124">
        <v>7</v>
      </c>
      <c r="EE24" s="119">
        <v>8.59</v>
      </c>
      <c r="EF24" s="57"/>
      <c r="EG24" s="57">
        <f t="shared" si="7"/>
        <v>0</v>
      </c>
      <c r="EH24" s="57"/>
      <c r="EI24" s="58">
        <f t="shared" si="21"/>
        <v>0</v>
      </c>
      <c r="EJ24" s="52"/>
      <c r="EK24" s="149">
        <v>21</v>
      </c>
      <c r="EL24" s="148">
        <v>38</v>
      </c>
      <c r="EM24" s="148">
        <v>9.82</v>
      </c>
      <c r="EN24" s="148"/>
      <c r="EO24" s="148">
        <f t="shared" si="8"/>
        <v>0</v>
      </c>
      <c r="EP24" s="148"/>
      <c r="EQ24" s="147">
        <f t="shared" si="22"/>
        <v>0</v>
      </c>
    </row>
    <row r="25" spans="1:147" s="34" customFormat="1" ht="19.5" customHeight="1">
      <c r="A25" s="59"/>
      <c r="B25" s="60"/>
      <c r="C25" s="60"/>
      <c r="D25" s="60"/>
      <c r="E25" s="60"/>
      <c r="F25" s="60"/>
      <c r="G25" s="60"/>
      <c r="H25" s="52"/>
      <c r="I25" s="100"/>
      <c r="J25" s="100" t="s">
        <v>160</v>
      </c>
      <c r="K25" s="100" t="s">
        <v>161</v>
      </c>
      <c r="L25" s="100" t="s">
        <v>162</v>
      </c>
      <c r="M25" s="100" t="s">
        <v>163</v>
      </c>
      <c r="N25" s="100"/>
      <c r="O25" s="100"/>
      <c r="P25" s="52"/>
      <c r="Q25" s="74">
        <v>22</v>
      </c>
      <c r="R25" s="74">
        <v>28</v>
      </c>
      <c r="S25" s="75">
        <v>6.15</v>
      </c>
      <c r="T25" s="57"/>
      <c r="U25" s="57">
        <f t="shared" si="1"/>
        <v>0</v>
      </c>
      <c r="V25" s="57"/>
      <c r="W25" s="58">
        <f t="shared" si="10"/>
        <v>0</v>
      </c>
      <c r="X25" s="52"/>
      <c r="Y25" s="90">
        <v>22</v>
      </c>
      <c r="Z25" s="87">
        <v>32</v>
      </c>
      <c r="AA25" s="87">
        <v>6.31</v>
      </c>
      <c r="AB25" s="89"/>
      <c r="AC25" s="89">
        <f t="shared" si="2"/>
        <v>0</v>
      </c>
      <c r="AD25" s="89"/>
      <c r="AE25" s="88">
        <f t="shared" si="11"/>
        <v>0</v>
      </c>
      <c r="AF25" s="85"/>
      <c r="AG25" s="90">
        <v>56</v>
      </c>
      <c r="AH25" s="87">
        <v>80</v>
      </c>
      <c r="AI25" s="87">
        <v>39.46</v>
      </c>
      <c r="AJ25" s="89"/>
      <c r="AK25" s="89">
        <f t="shared" si="3"/>
        <v>0</v>
      </c>
      <c r="AL25" s="89"/>
      <c r="AM25" s="88">
        <f t="shared" si="12"/>
        <v>0</v>
      </c>
      <c r="AN25" s="85"/>
      <c r="AO25" s="90">
        <v>92</v>
      </c>
      <c r="AP25" s="87">
        <v>260</v>
      </c>
      <c r="AQ25" s="87">
        <v>416.57</v>
      </c>
      <c r="AR25" s="89"/>
      <c r="AS25" s="89">
        <f t="shared" si="4"/>
        <v>0</v>
      </c>
      <c r="AT25" s="89"/>
      <c r="AU25" s="88">
        <f t="shared" si="13"/>
        <v>0</v>
      </c>
      <c r="AV25" s="52"/>
      <c r="AW25" s="43">
        <v>22</v>
      </c>
      <c r="AX25" s="45">
        <v>1.8</v>
      </c>
      <c r="AY25" s="44">
        <v>0.0199</v>
      </c>
      <c r="AZ25" s="41">
        <v>1</v>
      </c>
      <c r="BA25" s="44">
        <f t="shared" si="14"/>
        <v>0.0199</v>
      </c>
      <c r="BB25" s="42">
        <v>1</v>
      </c>
      <c r="BC25" s="42">
        <f t="shared" si="15"/>
        <v>50.25125628140703</v>
      </c>
      <c r="BD25" s="35"/>
      <c r="BE25" s="43">
        <v>57</v>
      </c>
      <c r="BF25" s="44">
        <v>4.4</v>
      </c>
      <c r="BG25" s="44">
        <v>0.1194</v>
      </c>
      <c r="BH25" s="41"/>
      <c r="BI25" s="44">
        <f t="shared" si="25"/>
        <v>0</v>
      </c>
      <c r="BJ25" s="42"/>
      <c r="BK25" s="42">
        <f t="shared" si="16"/>
        <v>0</v>
      </c>
      <c r="BL25" s="35"/>
      <c r="BM25" s="43">
        <v>92</v>
      </c>
      <c r="BN25" s="44">
        <v>7.9</v>
      </c>
      <c r="BO25" s="44">
        <v>0.348</v>
      </c>
      <c r="BP25" s="41"/>
      <c r="BQ25" s="44">
        <f t="shared" si="5"/>
        <v>0</v>
      </c>
      <c r="BR25" s="42"/>
      <c r="BS25" s="42">
        <f t="shared" si="17"/>
        <v>0</v>
      </c>
      <c r="BU25" s="97">
        <v>16</v>
      </c>
      <c r="BV25" s="94">
        <v>125.6</v>
      </c>
      <c r="BW25" s="97">
        <v>47</v>
      </c>
      <c r="BX25" s="94">
        <v>368.95</v>
      </c>
      <c r="BY25" s="97">
        <v>72</v>
      </c>
      <c r="BZ25" s="94">
        <v>565.2</v>
      </c>
      <c r="CA25" s="97">
        <v>97</v>
      </c>
      <c r="CB25" s="94">
        <v>761.45</v>
      </c>
      <c r="CC25" s="52"/>
      <c r="CD25" s="59"/>
      <c r="CE25" s="11"/>
      <c r="CF25" s="4"/>
      <c r="CG25" s="11"/>
      <c r="CH25" s="4"/>
      <c r="CI25" s="52"/>
      <c r="CJ25" s="56">
        <v>19</v>
      </c>
      <c r="CK25" s="4" t="s">
        <v>351</v>
      </c>
      <c r="CL25" s="4">
        <v>0.55</v>
      </c>
      <c r="CM25" s="18">
        <v>5.9</v>
      </c>
      <c r="CN25" s="57"/>
      <c r="CO25" s="57">
        <f t="shared" si="30"/>
        <v>0</v>
      </c>
      <c r="CP25" s="52"/>
      <c r="CQ25" s="879" t="s">
        <v>359</v>
      </c>
      <c r="CR25" s="880"/>
      <c r="CS25" s="880"/>
      <c r="CT25" s="880"/>
      <c r="CU25" s="880"/>
      <c r="CV25" s="880"/>
      <c r="CW25" s="880"/>
      <c r="CX25" s="881"/>
      <c r="CY25" s="52"/>
      <c r="CZ25" s="212">
        <v>4</v>
      </c>
      <c r="DA25" s="150">
        <v>60</v>
      </c>
      <c r="DB25" s="150">
        <v>4.22</v>
      </c>
      <c r="DC25" s="150">
        <v>4.87</v>
      </c>
      <c r="DD25" s="150">
        <v>5.52</v>
      </c>
      <c r="DE25" s="150">
        <v>6.16</v>
      </c>
      <c r="DF25" s="150">
        <v>6.78</v>
      </c>
      <c r="DG25" s="150">
        <v>7.39</v>
      </c>
      <c r="DH25" s="150">
        <v>7.99</v>
      </c>
      <c r="DI25" s="150">
        <v>9.15</v>
      </c>
      <c r="DJ25" s="150">
        <v>10.25</v>
      </c>
      <c r="DK25" s="150">
        <v>11.31</v>
      </c>
      <c r="DL25" s="150">
        <v>12.33</v>
      </c>
      <c r="DM25" s="132"/>
      <c r="DN25" s="52"/>
      <c r="DO25" s="179">
        <v>22</v>
      </c>
      <c r="DP25" s="183">
        <v>63</v>
      </c>
      <c r="DQ25" s="183">
        <v>63</v>
      </c>
      <c r="DR25" s="184">
        <v>4</v>
      </c>
      <c r="DS25" s="186">
        <v>3.9</v>
      </c>
      <c r="DT25" s="170"/>
      <c r="DU25" s="170">
        <f>DT25*DS25</f>
        <v>0</v>
      </c>
      <c r="DV25" s="170"/>
      <c r="DW25" s="171">
        <f>DV25/DS25</f>
        <v>0</v>
      </c>
      <c r="DX25" s="52"/>
      <c r="DY25" s="9">
        <v>21</v>
      </c>
      <c r="DZ25" s="122" t="s">
        <v>403</v>
      </c>
      <c r="EA25" s="122">
        <v>120</v>
      </c>
      <c r="EB25" s="122">
        <v>52</v>
      </c>
      <c r="EC25" s="122">
        <v>4.8</v>
      </c>
      <c r="ED25" s="124">
        <v>7.8</v>
      </c>
      <c r="EE25" s="119">
        <v>10.4</v>
      </c>
      <c r="EF25" s="57"/>
      <c r="EG25" s="57">
        <f t="shared" si="7"/>
        <v>0</v>
      </c>
      <c r="EH25" s="57"/>
      <c r="EI25" s="58">
        <f t="shared" si="21"/>
        <v>0</v>
      </c>
      <c r="EJ25" s="52"/>
      <c r="EK25" s="149">
        <v>22</v>
      </c>
      <c r="EL25" s="148">
        <v>40</v>
      </c>
      <c r="EM25" s="148">
        <v>10.88</v>
      </c>
      <c r="EN25" s="148"/>
      <c r="EO25" s="148">
        <f t="shared" si="8"/>
        <v>0</v>
      </c>
      <c r="EP25" s="148"/>
      <c r="EQ25" s="147">
        <f t="shared" si="22"/>
        <v>0</v>
      </c>
    </row>
    <row r="26" spans="1:147" s="34" customFormat="1" ht="19.5" customHeight="1">
      <c r="A26" s="59"/>
      <c r="B26" s="60"/>
      <c r="C26" s="60"/>
      <c r="D26" s="60"/>
      <c r="E26" s="60"/>
      <c r="F26" s="60"/>
      <c r="G26" s="60"/>
      <c r="H26" s="52"/>
      <c r="I26" s="100" t="s">
        <v>164</v>
      </c>
      <c r="J26" s="100">
        <v>140</v>
      </c>
      <c r="K26" s="100">
        <v>80</v>
      </c>
      <c r="L26" s="100">
        <v>5.5</v>
      </c>
      <c r="M26" s="100">
        <v>9.1</v>
      </c>
      <c r="N26" s="100">
        <v>16.9</v>
      </c>
      <c r="O26" s="100">
        <v>59.17</v>
      </c>
      <c r="P26" s="52"/>
      <c r="Q26" s="74">
        <v>23</v>
      </c>
      <c r="R26" s="74">
        <v>29</v>
      </c>
      <c r="S26" s="75">
        <v>6.6</v>
      </c>
      <c r="T26" s="57"/>
      <c r="U26" s="57">
        <f t="shared" si="1"/>
        <v>0</v>
      </c>
      <c r="V26" s="57"/>
      <c r="W26" s="58">
        <f t="shared" si="10"/>
        <v>0</v>
      </c>
      <c r="X26" s="52"/>
      <c r="Y26" s="90">
        <v>23</v>
      </c>
      <c r="Z26" s="87">
        <v>33</v>
      </c>
      <c r="AA26" s="87">
        <v>6.71</v>
      </c>
      <c r="AB26" s="89"/>
      <c r="AC26" s="89">
        <f t="shared" si="2"/>
        <v>0</v>
      </c>
      <c r="AD26" s="89"/>
      <c r="AE26" s="88">
        <f t="shared" si="11"/>
        <v>0</v>
      </c>
      <c r="AF26" s="85"/>
      <c r="AG26" s="90">
        <v>57</v>
      </c>
      <c r="AH26" s="87">
        <v>82</v>
      </c>
      <c r="AI26" s="87">
        <v>41.46</v>
      </c>
      <c r="AJ26" s="89"/>
      <c r="AK26" s="89">
        <f t="shared" si="3"/>
        <v>0</v>
      </c>
      <c r="AL26" s="89"/>
      <c r="AM26" s="88">
        <f t="shared" si="12"/>
        <v>0</v>
      </c>
      <c r="AN26" s="85"/>
      <c r="AO26" s="90">
        <v>93</v>
      </c>
      <c r="AP26" s="87">
        <v>270</v>
      </c>
      <c r="AQ26" s="87">
        <v>449.22</v>
      </c>
      <c r="AR26" s="89"/>
      <c r="AS26" s="89">
        <f t="shared" si="4"/>
        <v>0</v>
      </c>
      <c r="AT26" s="89"/>
      <c r="AU26" s="88">
        <f t="shared" si="13"/>
        <v>0</v>
      </c>
      <c r="AV26" s="52"/>
      <c r="AW26" s="43">
        <v>23</v>
      </c>
      <c r="AX26" s="44">
        <v>1.85</v>
      </c>
      <c r="AY26" s="44">
        <v>0.0211</v>
      </c>
      <c r="AZ26" s="41"/>
      <c r="BA26" s="44">
        <f t="shared" si="14"/>
        <v>0</v>
      </c>
      <c r="BB26" s="42"/>
      <c r="BC26" s="42">
        <f t="shared" si="15"/>
        <v>0</v>
      </c>
      <c r="BD26" s="35"/>
      <c r="BE26" s="43">
        <v>58</v>
      </c>
      <c r="BF26" s="44">
        <v>4.5</v>
      </c>
      <c r="BG26" s="44">
        <v>0.1248</v>
      </c>
      <c r="BH26" s="41"/>
      <c r="BI26" s="44">
        <f t="shared" si="25"/>
        <v>0</v>
      </c>
      <c r="BJ26" s="42"/>
      <c r="BK26" s="42">
        <f t="shared" si="16"/>
        <v>0</v>
      </c>
      <c r="BL26" s="35"/>
      <c r="BM26" s="43">
        <v>93</v>
      </c>
      <c r="BN26" s="45">
        <v>8</v>
      </c>
      <c r="BO26" s="44">
        <v>0.395</v>
      </c>
      <c r="BP26" s="41">
        <v>1</v>
      </c>
      <c r="BQ26" s="44">
        <f t="shared" si="5"/>
        <v>0.395</v>
      </c>
      <c r="BR26" s="42">
        <v>2</v>
      </c>
      <c r="BS26" s="42">
        <f t="shared" si="17"/>
        <v>5.063291139240506</v>
      </c>
      <c r="BU26" s="97">
        <v>17</v>
      </c>
      <c r="BV26" s="94">
        <v>133.45</v>
      </c>
      <c r="BW26" s="97">
        <v>48</v>
      </c>
      <c r="BX26" s="94">
        <v>376.8</v>
      </c>
      <c r="BY26" s="97">
        <v>73</v>
      </c>
      <c r="BZ26" s="94">
        <v>573.05</v>
      </c>
      <c r="CA26" s="97">
        <v>98</v>
      </c>
      <c r="CB26" s="94">
        <v>769.3</v>
      </c>
      <c r="CC26" s="52"/>
      <c r="CD26" s="59"/>
      <c r="CE26" s="11"/>
      <c r="CF26" s="4"/>
      <c r="CG26" s="11"/>
      <c r="CH26" s="4"/>
      <c r="CI26" s="52"/>
      <c r="CJ26" s="56">
        <v>20</v>
      </c>
      <c r="CK26" s="4" t="s">
        <v>351</v>
      </c>
      <c r="CL26" s="4">
        <v>0.7</v>
      </c>
      <c r="CM26" s="18">
        <v>7.4</v>
      </c>
      <c r="CN26" s="57"/>
      <c r="CO26" s="57">
        <f t="shared" si="30"/>
        <v>0</v>
      </c>
      <c r="CP26" s="52"/>
      <c r="CQ26" s="166">
        <v>1</v>
      </c>
      <c r="CR26" s="170" t="s">
        <v>360</v>
      </c>
      <c r="CS26" s="175">
        <v>1.5</v>
      </c>
      <c r="CT26" s="175">
        <v>0.81</v>
      </c>
      <c r="CU26" s="170"/>
      <c r="CV26" s="170">
        <f aca="true" t="shared" si="31" ref="CV26:CV32">CU26*CT26</f>
        <v>0</v>
      </c>
      <c r="CW26" s="170"/>
      <c r="CX26" s="171">
        <f aca="true" t="shared" si="32" ref="CX26:CX32">CW26/CT26</f>
        <v>0</v>
      </c>
      <c r="CY26" s="52"/>
      <c r="CZ26" s="212">
        <v>5</v>
      </c>
      <c r="DA26" s="150">
        <v>76</v>
      </c>
      <c r="DB26" s="150">
        <v>5.4</v>
      </c>
      <c r="DC26" s="150">
        <v>6.25</v>
      </c>
      <c r="DD26" s="150">
        <v>7.1</v>
      </c>
      <c r="DE26" s="150">
        <v>7.93</v>
      </c>
      <c r="DF26" s="150">
        <v>8.75</v>
      </c>
      <c r="DG26" s="150">
        <v>9.56</v>
      </c>
      <c r="DH26" s="150">
        <v>10.35</v>
      </c>
      <c r="DI26" s="150">
        <v>11.91</v>
      </c>
      <c r="DJ26" s="150">
        <v>13.41</v>
      </c>
      <c r="DK26" s="150">
        <v>14.86</v>
      </c>
      <c r="DL26" s="150">
        <v>16.27</v>
      </c>
      <c r="DM26" s="132"/>
      <c r="DN26" s="52"/>
      <c r="DO26" s="179">
        <v>23</v>
      </c>
      <c r="DP26" s="183">
        <v>63</v>
      </c>
      <c r="DQ26" s="183">
        <v>63</v>
      </c>
      <c r="DR26" s="184">
        <v>5</v>
      </c>
      <c r="DS26" s="187">
        <v>4.81</v>
      </c>
      <c r="DT26" s="170"/>
      <c r="DU26" s="170">
        <f aca="true" t="shared" si="33" ref="DU26:DU100">DT26*DS26</f>
        <v>0</v>
      </c>
      <c r="DV26" s="170"/>
      <c r="DW26" s="171">
        <f aca="true" t="shared" si="34" ref="DW26:DW100">DV26/DS26</f>
        <v>0</v>
      </c>
      <c r="DX26" s="52"/>
      <c r="DY26" s="9">
        <v>22</v>
      </c>
      <c r="DZ26" s="122" t="s">
        <v>404</v>
      </c>
      <c r="EA26" s="122">
        <v>140</v>
      </c>
      <c r="EB26" s="122">
        <v>58</v>
      </c>
      <c r="EC26" s="122">
        <v>4.9</v>
      </c>
      <c r="ED26" s="124">
        <v>8.1</v>
      </c>
      <c r="EE26" s="119">
        <v>12.3</v>
      </c>
      <c r="EF26" s="57"/>
      <c r="EG26" s="57">
        <f t="shared" si="7"/>
        <v>0</v>
      </c>
      <c r="EH26" s="57"/>
      <c r="EI26" s="58">
        <f t="shared" si="21"/>
        <v>0</v>
      </c>
      <c r="EJ26" s="52"/>
      <c r="EK26" s="149">
        <v>23</v>
      </c>
      <c r="EL26" s="148">
        <v>42</v>
      </c>
      <c r="EM26" s="148">
        <v>11.99</v>
      </c>
      <c r="EN26" s="148"/>
      <c r="EO26" s="148">
        <f t="shared" si="8"/>
        <v>0</v>
      </c>
      <c r="EP26" s="148"/>
      <c r="EQ26" s="147">
        <f t="shared" si="22"/>
        <v>0</v>
      </c>
    </row>
    <row r="27" spans="1:147" s="34" customFormat="1" ht="19.5" customHeight="1">
      <c r="A27" s="59"/>
      <c r="B27" s="60"/>
      <c r="C27" s="60"/>
      <c r="D27" s="60"/>
      <c r="E27" s="60"/>
      <c r="F27" s="60"/>
      <c r="G27" s="60"/>
      <c r="H27" s="52"/>
      <c r="I27" s="100" t="s">
        <v>165</v>
      </c>
      <c r="J27" s="100">
        <v>200</v>
      </c>
      <c r="K27" s="100">
        <v>100</v>
      </c>
      <c r="L27" s="100">
        <v>7</v>
      </c>
      <c r="M27" s="100">
        <v>11.4</v>
      </c>
      <c r="N27" s="100">
        <v>27.9</v>
      </c>
      <c r="O27" s="100">
        <v>35.84</v>
      </c>
      <c r="P27" s="52"/>
      <c r="Q27" s="74">
        <v>24</v>
      </c>
      <c r="R27" s="74">
        <v>30</v>
      </c>
      <c r="S27" s="75">
        <v>7.06</v>
      </c>
      <c r="T27" s="57"/>
      <c r="U27" s="57">
        <f t="shared" si="1"/>
        <v>0</v>
      </c>
      <c r="V27" s="57"/>
      <c r="W27" s="58">
        <f t="shared" si="10"/>
        <v>0</v>
      </c>
      <c r="X27" s="52"/>
      <c r="Y27" s="90">
        <v>24</v>
      </c>
      <c r="Z27" s="87">
        <v>34</v>
      </c>
      <c r="AA27" s="87">
        <v>7.13</v>
      </c>
      <c r="AB27" s="89"/>
      <c r="AC27" s="89">
        <f t="shared" si="2"/>
        <v>0</v>
      </c>
      <c r="AD27" s="89"/>
      <c r="AE27" s="88">
        <f t="shared" si="11"/>
        <v>0</v>
      </c>
      <c r="AF27" s="85"/>
      <c r="AG27" s="90">
        <v>58</v>
      </c>
      <c r="AH27" s="87">
        <v>85</v>
      </c>
      <c r="AI27" s="87">
        <v>44.54</v>
      </c>
      <c r="AJ27" s="89"/>
      <c r="AK27" s="89">
        <f t="shared" si="3"/>
        <v>0</v>
      </c>
      <c r="AL27" s="89"/>
      <c r="AM27" s="88">
        <f t="shared" si="12"/>
        <v>0</v>
      </c>
      <c r="AN27" s="85"/>
      <c r="AO27" s="90"/>
      <c r="AP27" s="89"/>
      <c r="AQ27" s="89"/>
      <c r="AR27" s="89"/>
      <c r="AS27" s="89">
        <f t="shared" si="4"/>
        <v>0</v>
      </c>
      <c r="AT27" s="89"/>
      <c r="AU27" s="447" t="e">
        <f t="shared" si="13"/>
        <v>#DIV/0!</v>
      </c>
      <c r="AV27" s="52"/>
      <c r="AW27" s="43">
        <v>24</v>
      </c>
      <c r="AX27" s="44">
        <v>1.9</v>
      </c>
      <c r="AY27" s="44">
        <v>0.0223</v>
      </c>
      <c r="AZ27" s="41"/>
      <c r="BA27" s="44">
        <f t="shared" si="14"/>
        <v>0</v>
      </c>
      <c r="BB27" s="42"/>
      <c r="BC27" s="42">
        <f t="shared" si="15"/>
        <v>0</v>
      </c>
      <c r="BD27" s="35"/>
      <c r="BE27" s="43">
        <v>59</v>
      </c>
      <c r="BF27" s="44">
        <v>4.6</v>
      </c>
      <c r="BG27" s="44">
        <v>0.13</v>
      </c>
      <c r="BH27" s="41"/>
      <c r="BI27" s="44">
        <f t="shared" si="25"/>
        <v>0</v>
      </c>
      <c r="BJ27" s="42"/>
      <c r="BK27" s="42">
        <f t="shared" si="16"/>
        <v>0</v>
      </c>
      <c r="BL27" s="35"/>
      <c r="BM27" s="43">
        <v>94</v>
      </c>
      <c r="BN27" s="44">
        <v>8.1</v>
      </c>
      <c r="BO27" s="44">
        <v>0.405</v>
      </c>
      <c r="BP27" s="41"/>
      <c r="BQ27" s="44">
        <f t="shared" si="5"/>
        <v>0</v>
      </c>
      <c r="BR27" s="42"/>
      <c r="BS27" s="42">
        <f t="shared" si="17"/>
        <v>0</v>
      </c>
      <c r="BU27" s="97">
        <v>18</v>
      </c>
      <c r="BV27" s="94">
        <v>141.3</v>
      </c>
      <c r="BW27" s="97">
        <v>49</v>
      </c>
      <c r="BX27" s="94">
        <v>384.65</v>
      </c>
      <c r="BY27" s="97">
        <v>74</v>
      </c>
      <c r="BZ27" s="94">
        <v>580.9</v>
      </c>
      <c r="CA27" s="97">
        <v>99</v>
      </c>
      <c r="CB27" s="94">
        <v>777.15</v>
      </c>
      <c r="CC27" s="52"/>
      <c r="CD27" s="59"/>
      <c r="CE27" s="11"/>
      <c r="CF27" s="4"/>
      <c r="CG27" s="11"/>
      <c r="CH27" s="4"/>
      <c r="CI27" s="52"/>
      <c r="CJ27" s="56">
        <v>21</v>
      </c>
      <c r="CK27" s="4" t="s">
        <v>352</v>
      </c>
      <c r="CL27" s="4">
        <v>0.5</v>
      </c>
      <c r="CM27" s="18">
        <v>4.77</v>
      </c>
      <c r="CN27" s="57"/>
      <c r="CO27" s="57">
        <f t="shared" si="30"/>
        <v>0</v>
      </c>
      <c r="CP27" s="52"/>
      <c r="CQ27" s="166">
        <v>2</v>
      </c>
      <c r="CR27" s="170" t="s">
        <v>360</v>
      </c>
      <c r="CS27" s="175">
        <v>2</v>
      </c>
      <c r="CT27" s="175">
        <v>1.07</v>
      </c>
      <c r="CU27" s="170"/>
      <c r="CV27" s="170">
        <f t="shared" si="31"/>
        <v>0</v>
      </c>
      <c r="CW27" s="170"/>
      <c r="CX27" s="171">
        <f t="shared" si="32"/>
        <v>0</v>
      </c>
      <c r="CY27" s="52"/>
      <c r="CZ27" s="212">
        <v>6</v>
      </c>
      <c r="DA27" s="150">
        <v>89</v>
      </c>
      <c r="DB27" s="150">
        <v>6.36</v>
      </c>
      <c r="DC27" s="150">
        <v>7.38</v>
      </c>
      <c r="DD27" s="150">
        <v>8.38</v>
      </c>
      <c r="DE27" s="150">
        <v>9.37</v>
      </c>
      <c r="DF27" s="150">
        <v>10.35</v>
      </c>
      <c r="DG27" s="150">
        <v>11.32</v>
      </c>
      <c r="DH27" s="150">
        <v>12.28</v>
      </c>
      <c r="DI27" s="150">
        <v>14.15</v>
      </c>
      <c r="DJ27" s="150">
        <v>15.97</v>
      </c>
      <c r="DK27" s="150">
        <v>17.75</v>
      </c>
      <c r="DL27" s="150">
        <v>19.47</v>
      </c>
      <c r="DM27" s="132"/>
      <c r="DN27" s="52"/>
      <c r="DO27" s="179">
        <v>24</v>
      </c>
      <c r="DP27" s="183">
        <v>63</v>
      </c>
      <c r="DQ27" s="183">
        <v>63</v>
      </c>
      <c r="DR27" s="184">
        <v>6</v>
      </c>
      <c r="DS27" s="187">
        <v>5.72</v>
      </c>
      <c r="DT27" s="170"/>
      <c r="DU27" s="170">
        <f t="shared" si="33"/>
        <v>0</v>
      </c>
      <c r="DV27" s="170"/>
      <c r="DW27" s="171">
        <f t="shared" si="34"/>
        <v>0</v>
      </c>
      <c r="DX27" s="52"/>
      <c r="DY27" s="9">
        <v>23</v>
      </c>
      <c r="DZ27" s="122" t="s">
        <v>405</v>
      </c>
      <c r="EA27" s="122">
        <v>160</v>
      </c>
      <c r="EB27" s="122">
        <v>64</v>
      </c>
      <c r="EC27" s="122">
        <v>5</v>
      </c>
      <c r="ED27" s="124">
        <v>8.4</v>
      </c>
      <c r="EE27" s="120">
        <v>14.2</v>
      </c>
      <c r="EF27" s="57"/>
      <c r="EG27" s="57">
        <f t="shared" si="7"/>
        <v>0</v>
      </c>
      <c r="EH27" s="57"/>
      <c r="EI27" s="58">
        <f t="shared" si="21"/>
        <v>0</v>
      </c>
      <c r="EJ27" s="52"/>
      <c r="EK27" s="149">
        <v>24</v>
      </c>
      <c r="EL27" s="148">
        <v>47</v>
      </c>
      <c r="EM27" s="148">
        <v>14.95</v>
      </c>
      <c r="EN27" s="148"/>
      <c r="EO27" s="148">
        <f t="shared" si="8"/>
        <v>0</v>
      </c>
      <c r="EP27" s="148"/>
      <c r="EQ27" s="147">
        <f t="shared" si="22"/>
        <v>0</v>
      </c>
    </row>
    <row r="28" spans="1:147" s="34" customFormat="1" ht="19.5" customHeight="1">
      <c r="A28" s="59"/>
      <c r="B28" s="60"/>
      <c r="C28" s="60"/>
      <c r="D28" s="60"/>
      <c r="E28" s="60"/>
      <c r="F28" s="60"/>
      <c r="G28" s="60"/>
      <c r="H28" s="52"/>
      <c r="I28" s="100" t="s">
        <v>166</v>
      </c>
      <c r="J28" s="100">
        <v>200</v>
      </c>
      <c r="K28" s="100">
        <v>102</v>
      </c>
      <c r="L28" s="100">
        <v>9</v>
      </c>
      <c r="M28" s="100">
        <v>11.4</v>
      </c>
      <c r="N28" s="100">
        <v>31.1</v>
      </c>
      <c r="O28" s="100">
        <v>32.15</v>
      </c>
      <c r="P28" s="52"/>
      <c r="Q28" s="56"/>
      <c r="R28" s="18"/>
      <c r="S28" s="18"/>
      <c r="T28" s="57"/>
      <c r="U28" s="57"/>
      <c r="V28" s="57"/>
      <c r="W28" s="58"/>
      <c r="X28" s="52"/>
      <c r="Y28" s="90">
        <v>25</v>
      </c>
      <c r="Z28" s="87">
        <v>35</v>
      </c>
      <c r="AA28" s="87">
        <v>7.55</v>
      </c>
      <c r="AB28" s="89"/>
      <c r="AC28" s="89">
        <f t="shared" si="2"/>
        <v>0</v>
      </c>
      <c r="AD28" s="89"/>
      <c r="AE28" s="88">
        <f t="shared" si="11"/>
        <v>0</v>
      </c>
      <c r="AF28" s="85"/>
      <c r="AG28" s="90">
        <v>59</v>
      </c>
      <c r="AH28" s="87">
        <v>87</v>
      </c>
      <c r="AI28" s="87">
        <v>46.64</v>
      </c>
      <c r="AJ28" s="89"/>
      <c r="AK28" s="89">
        <f t="shared" si="3"/>
        <v>0</v>
      </c>
      <c r="AL28" s="89"/>
      <c r="AM28" s="88">
        <f t="shared" si="12"/>
        <v>0</v>
      </c>
      <c r="AN28" s="85"/>
      <c r="AO28" s="90"/>
      <c r="AP28" s="89"/>
      <c r="AQ28" s="89"/>
      <c r="AR28" s="89"/>
      <c r="AS28" s="89">
        <f t="shared" si="4"/>
        <v>0</v>
      </c>
      <c r="AT28" s="89"/>
      <c r="AU28" s="447" t="e">
        <f t="shared" si="13"/>
        <v>#DIV/0!</v>
      </c>
      <c r="AV28" s="52"/>
      <c r="AW28" s="43">
        <v>25</v>
      </c>
      <c r="AX28" s="44">
        <v>1.95</v>
      </c>
      <c r="AY28" s="44">
        <v>0.0234</v>
      </c>
      <c r="AZ28" s="41"/>
      <c r="BA28" s="44">
        <f t="shared" si="14"/>
        <v>0</v>
      </c>
      <c r="BB28" s="42"/>
      <c r="BC28" s="42">
        <f t="shared" si="15"/>
        <v>0</v>
      </c>
      <c r="BD28" s="35"/>
      <c r="BE28" s="43">
        <v>60</v>
      </c>
      <c r="BF28" s="44">
        <v>4.7</v>
      </c>
      <c r="BG28" s="44">
        <v>0.136</v>
      </c>
      <c r="BH28" s="41"/>
      <c r="BI28" s="44">
        <f t="shared" si="25"/>
        <v>0</v>
      </c>
      <c r="BJ28" s="42"/>
      <c r="BK28" s="42">
        <f t="shared" si="16"/>
        <v>0</v>
      </c>
      <c r="BL28" s="35"/>
      <c r="BM28" s="43">
        <v>95</v>
      </c>
      <c r="BN28" s="44">
        <v>8.2</v>
      </c>
      <c r="BO28" s="44">
        <v>0.415</v>
      </c>
      <c r="BP28" s="41"/>
      <c r="BQ28" s="44">
        <f t="shared" si="5"/>
        <v>0</v>
      </c>
      <c r="BR28" s="42"/>
      <c r="BS28" s="42">
        <f t="shared" si="17"/>
        <v>0</v>
      </c>
      <c r="BU28" s="97">
        <v>19</v>
      </c>
      <c r="BV28" s="94">
        <v>149.15</v>
      </c>
      <c r="BW28" s="97">
        <v>50</v>
      </c>
      <c r="BX28" s="94">
        <v>392.5</v>
      </c>
      <c r="BY28" s="97">
        <v>75</v>
      </c>
      <c r="BZ28" s="94">
        <v>588.75</v>
      </c>
      <c r="CA28" s="97">
        <v>100</v>
      </c>
      <c r="CB28" s="94">
        <v>785</v>
      </c>
      <c r="CC28" s="52"/>
      <c r="CD28" s="59"/>
      <c r="CE28" s="11"/>
      <c r="CF28" s="4"/>
      <c r="CG28" s="11"/>
      <c r="CH28" s="4"/>
      <c r="CI28" s="52"/>
      <c r="CJ28" s="56">
        <v>22</v>
      </c>
      <c r="CK28" s="4" t="s">
        <v>352</v>
      </c>
      <c r="CL28" s="4">
        <v>0.55</v>
      </c>
      <c r="CM28" s="18">
        <v>5.21</v>
      </c>
      <c r="CN28" s="57"/>
      <c r="CO28" s="57">
        <f t="shared" si="30"/>
        <v>0</v>
      </c>
      <c r="CP28" s="52"/>
      <c r="CQ28" s="166">
        <v>3</v>
      </c>
      <c r="CR28" s="170" t="s">
        <v>361</v>
      </c>
      <c r="CS28" s="175">
        <v>1</v>
      </c>
      <c r="CT28" s="175">
        <v>0.62</v>
      </c>
      <c r="CU28" s="170"/>
      <c r="CV28" s="170">
        <f t="shared" si="31"/>
        <v>0</v>
      </c>
      <c r="CW28" s="170"/>
      <c r="CX28" s="171">
        <f t="shared" si="32"/>
        <v>0</v>
      </c>
      <c r="CY28" s="52"/>
      <c r="CZ28" s="212">
        <v>7</v>
      </c>
      <c r="DA28" s="150">
        <v>102</v>
      </c>
      <c r="DB28" s="150">
        <v>7.32</v>
      </c>
      <c r="DC28" s="150">
        <v>8.5</v>
      </c>
      <c r="DD28" s="150">
        <v>9.67</v>
      </c>
      <c r="DE28" s="150">
        <v>10.82</v>
      </c>
      <c r="DF28" s="150">
        <v>11.96</v>
      </c>
      <c r="DG28" s="150">
        <v>13.09</v>
      </c>
      <c r="DH28" s="150">
        <v>14.2</v>
      </c>
      <c r="DI28" s="150">
        <v>16.39</v>
      </c>
      <c r="DJ28" s="150">
        <v>18.54</v>
      </c>
      <c r="DK28" s="150">
        <v>20.63</v>
      </c>
      <c r="DL28" s="150">
        <v>22.68</v>
      </c>
      <c r="DM28" s="132"/>
      <c r="DN28" s="52"/>
      <c r="DO28" s="179">
        <v>25</v>
      </c>
      <c r="DP28" s="183">
        <v>70</v>
      </c>
      <c r="DQ28" s="183">
        <v>70</v>
      </c>
      <c r="DR28" s="184">
        <v>4.5</v>
      </c>
      <c r="DS28" s="187">
        <v>4.87</v>
      </c>
      <c r="DT28" s="170"/>
      <c r="DU28" s="170">
        <f t="shared" si="33"/>
        <v>0</v>
      </c>
      <c r="DV28" s="170"/>
      <c r="DW28" s="171">
        <f t="shared" si="34"/>
        <v>0</v>
      </c>
      <c r="DX28" s="52"/>
      <c r="DY28" s="9">
        <v>24</v>
      </c>
      <c r="DZ28" s="122" t="s">
        <v>406</v>
      </c>
      <c r="EA28" s="122">
        <v>160</v>
      </c>
      <c r="EB28" s="122">
        <v>68</v>
      </c>
      <c r="EC28" s="122">
        <v>5</v>
      </c>
      <c r="ED28" s="124">
        <v>9</v>
      </c>
      <c r="EE28" s="120">
        <v>15.3</v>
      </c>
      <c r="EF28" s="57"/>
      <c r="EG28" s="57">
        <f t="shared" si="7"/>
        <v>0</v>
      </c>
      <c r="EH28" s="57"/>
      <c r="EI28" s="58">
        <f t="shared" si="21"/>
        <v>0</v>
      </c>
      <c r="EJ28" s="52"/>
      <c r="EK28" s="149">
        <v>25</v>
      </c>
      <c r="EL28" s="148">
        <v>48</v>
      </c>
      <c r="EM28" s="148">
        <v>15.66</v>
      </c>
      <c r="EN28" s="148"/>
      <c r="EO28" s="148">
        <f t="shared" si="8"/>
        <v>0</v>
      </c>
      <c r="EP28" s="148"/>
      <c r="EQ28" s="147">
        <f t="shared" si="22"/>
        <v>0</v>
      </c>
    </row>
    <row r="29" spans="1:147" ht="19.5" customHeight="1">
      <c r="A29" s="59"/>
      <c r="B29" s="60"/>
      <c r="C29" s="60"/>
      <c r="D29" s="60"/>
      <c r="E29" s="60"/>
      <c r="F29" s="60"/>
      <c r="G29" s="60"/>
      <c r="I29" s="100" t="s">
        <v>167</v>
      </c>
      <c r="J29" s="100">
        <v>220</v>
      </c>
      <c r="K29" s="100">
        <v>110</v>
      </c>
      <c r="L29" s="100">
        <v>7.5</v>
      </c>
      <c r="M29" s="100">
        <v>12.3</v>
      </c>
      <c r="N29" s="100">
        <v>33.1</v>
      </c>
      <c r="O29" s="100">
        <v>30.21</v>
      </c>
      <c r="Q29" s="56"/>
      <c r="R29" s="18"/>
      <c r="S29" s="18"/>
      <c r="T29" s="57"/>
      <c r="U29" s="57"/>
      <c r="V29" s="57"/>
      <c r="W29" s="58"/>
      <c r="Y29" s="90">
        <v>26</v>
      </c>
      <c r="Z29" s="87">
        <v>36</v>
      </c>
      <c r="AA29" s="87">
        <v>7.99</v>
      </c>
      <c r="AB29" s="89"/>
      <c r="AC29" s="89">
        <f t="shared" si="2"/>
        <v>0</v>
      </c>
      <c r="AD29" s="89"/>
      <c r="AE29" s="88">
        <f t="shared" si="11"/>
        <v>0</v>
      </c>
      <c r="AF29" s="85"/>
      <c r="AG29" s="90">
        <v>60</v>
      </c>
      <c r="AH29" s="87">
        <v>90</v>
      </c>
      <c r="AI29" s="87">
        <v>49.94</v>
      </c>
      <c r="AJ29" s="89"/>
      <c r="AK29" s="89">
        <f t="shared" si="3"/>
        <v>0</v>
      </c>
      <c r="AL29" s="89"/>
      <c r="AM29" s="88">
        <f t="shared" si="12"/>
        <v>0</v>
      </c>
      <c r="AN29" s="85"/>
      <c r="AO29" s="90"/>
      <c r="AP29" s="89"/>
      <c r="AQ29" s="89"/>
      <c r="AR29" s="89"/>
      <c r="AS29" s="89">
        <f t="shared" si="4"/>
        <v>0</v>
      </c>
      <c r="AT29" s="89"/>
      <c r="AU29" s="447" t="e">
        <f t="shared" si="13"/>
        <v>#DIV/0!</v>
      </c>
      <c r="AW29" s="43">
        <v>26</v>
      </c>
      <c r="AX29" s="45">
        <v>2</v>
      </c>
      <c r="AY29" s="44">
        <v>0.0247</v>
      </c>
      <c r="AZ29" s="41">
        <v>1</v>
      </c>
      <c r="BA29" s="44">
        <f t="shared" si="14"/>
        <v>0.0247</v>
      </c>
      <c r="BB29" s="42">
        <v>1</v>
      </c>
      <c r="BC29" s="42">
        <f t="shared" si="15"/>
        <v>40.48582995951417</v>
      </c>
      <c r="BD29" s="35"/>
      <c r="BE29" s="43">
        <v>61</v>
      </c>
      <c r="BF29" s="44">
        <v>4.8</v>
      </c>
      <c r="BG29" s="44">
        <v>0.142</v>
      </c>
      <c r="BH29" s="41"/>
      <c r="BI29" s="44">
        <f t="shared" si="25"/>
        <v>0</v>
      </c>
      <c r="BJ29" s="42"/>
      <c r="BK29" s="42">
        <f t="shared" si="16"/>
        <v>0</v>
      </c>
      <c r="BL29" s="35"/>
      <c r="BM29" s="43">
        <v>96</v>
      </c>
      <c r="BN29" s="44">
        <v>8.3</v>
      </c>
      <c r="BO29" s="44">
        <v>0.425</v>
      </c>
      <c r="BP29" s="41"/>
      <c r="BQ29" s="44">
        <f t="shared" si="5"/>
        <v>0</v>
      </c>
      <c r="BR29" s="42"/>
      <c r="BS29" s="42">
        <f t="shared" si="17"/>
        <v>0</v>
      </c>
      <c r="BU29" s="97">
        <v>20</v>
      </c>
      <c r="BV29" s="94">
        <v>157</v>
      </c>
      <c r="BW29" s="91"/>
      <c r="BX29" s="92"/>
      <c r="BY29" s="91"/>
      <c r="BZ29" s="92"/>
      <c r="CA29" s="91"/>
      <c r="CB29" s="92"/>
      <c r="CD29" s="59"/>
      <c r="CE29" s="11"/>
      <c r="CF29" s="4"/>
      <c r="CJ29" s="56">
        <v>23</v>
      </c>
      <c r="CK29" s="4" t="s">
        <v>352</v>
      </c>
      <c r="CL29" s="4">
        <v>0.7</v>
      </c>
      <c r="CM29" s="18">
        <v>6.5</v>
      </c>
      <c r="CN29" s="57"/>
      <c r="CO29" s="57">
        <f t="shared" si="30"/>
        <v>0</v>
      </c>
      <c r="CQ29" s="166">
        <v>4</v>
      </c>
      <c r="CR29" s="170" t="s">
        <v>361</v>
      </c>
      <c r="CS29" s="175">
        <v>1.5</v>
      </c>
      <c r="CT29" s="175">
        <v>0.93</v>
      </c>
      <c r="CU29" s="170"/>
      <c r="CV29" s="170">
        <f t="shared" si="31"/>
        <v>0</v>
      </c>
      <c r="CW29" s="170"/>
      <c r="CX29" s="171">
        <f t="shared" si="32"/>
        <v>0</v>
      </c>
      <c r="CZ29" s="212">
        <v>8</v>
      </c>
      <c r="DA29" s="150">
        <v>108</v>
      </c>
      <c r="DB29" s="150">
        <v>7.46</v>
      </c>
      <c r="DC29" s="150">
        <v>9.02</v>
      </c>
      <c r="DD29" s="150">
        <v>10.25</v>
      </c>
      <c r="DE29" s="150">
        <v>11.48</v>
      </c>
      <c r="DF29" s="150">
        <v>12.69</v>
      </c>
      <c r="DG29" s="150">
        <v>13.9</v>
      </c>
      <c r="DH29" s="150">
        <v>15.09</v>
      </c>
      <c r="DI29" s="150">
        <v>17.43</v>
      </c>
      <c r="DJ29" s="150">
        <v>19.72</v>
      </c>
      <c r="DK29" s="150">
        <v>21.96</v>
      </c>
      <c r="DL29" s="150">
        <v>24.16</v>
      </c>
      <c r="DM29" s="132"/>
      <c r="DO29" s="179">
        <v>26</v>
      </c>
      <c r="DP29" s="183">
        <v>70</v>
      </c>
      <c r="DQ29" s="183">
        <v>70</v>
      </c>
      <c r="DR29" s="184">
        <v>5</v>
      </c>
      <c r="DS29" s="187">
        <v>5.38</v>
      </c>
      <c r="DT29" s="170"/>
      <c r="DU29" s="170">
        <f t="shared" si="33"/>
        <v>0</v>
      </c>
      <c r="DV29" s="170"/>
      <c r="DW29" s="171">
        <f t="shared" si="34"/>
        <v>0</v>
      </c>
      <c r="DY29" s="9">
        <v>25</v>
      </c>
      <c r="DZ29" s="122" t="s">
        <v>407</v>
      </c>
      <c r="EA29" s="122">
        <v>180</v>
      </c>
      <c r="EB29" s="122">
        <v>70</v>
      </c>
      <c r="EC29" s="122">
        <v>5.1</v>
      </c>
      <c r="ED29" s="124">
        <v>8.7</v>
      </c>
      <c r="EE29" s="120">
        <v>16.3</v>
      </c>
      <c r="EF29" s="57"/>
      <c r="EG29" s="57">
        <f t="shared" si="7"/>
        <v>0</v>
      </c>
      <c r="EH29" s="57"/>
      <c r="EI29" s="58">
        <f t="shared" si="21"/>
        <v>0</v>
      </c>
      <c r="EK29" s="149">
        <v>26</v>
      </c>
      <c r="EL29" s="148">
        <v>50</v>
      </c>
      <c r="EM29" s="148">
        <v>17</v>
      </c>
      <c r="EN29" s="148"/>
      <c r="EO29" s="148">
        <f t="shared" si="8"/>
        <v>0</v>
      </c>
      <c r="EP29" s="148"/>
      <c r="EQ29" s="147">
        <f t="shared" si="22"/>
        <v>0</v>
      </c>
    </row>
    <row r="30" spans="1:147" ht="19.5" customHeight="1">
      <c r="A30" s="59"/>
      <c r="B30" s="60"/>
      <c r="C30" s="60"/>
      <c r="D30" s="60"/>
      <c r="E30" s="60"/>
      <c r="F30" s="60"/>
      <c r="G30" s="60"/>
      <c r="I30" s="100" t="s">
        <v>168</v>
      </c>
      <c r="J30" s="100">
        <v>270</v>
      </c>
      <c r="K30" s="100">
        <v>122</v>
      </c>
      <c r="L30" s="100">
        <v>8.5</v>
      </c>
      <c r="M30" s="100">
        <v>13.7</v>
      </c>
      <c r="N30" s="100">
        <v>42.8</v>
      </c>
      <c r="O30" s="100">
        <v>23.36</v>
      </c>
      <c r="Q30" s="56"/>
      <c r="R30" s="18"/>
      <c r="S30" s="18"/>
      <c r="T30" s="57"/>
      <c r="U30" s="57"/>
      <c r="V30" s="57"/>
      <c r="W30" s="57"/>
      <c r="Y30" s="90">
        <v>27</v>
      </c>
      <c r="Z30" s="87">
        <v>37</v>
      </c>
      <c r="AA30" s="87">
        <v>8.44</v>
      </c>
      <c r="AB30" s="89"/>
      <c r="AC30" s="89">
        <f t="shared" si="2"/>
        <v>0</v>
      </c>
      <c r="AD30" s="89"/>
      <c r="AE30" s="88">
        <f t="shared" si="11"/>
        <v>0</v>
      </c>
      <c r="AF30" s="85"/>
      <c r="AG30" s="90">
        <v>61</v>
      </c>
      <c r="AH30" s="87">
        <v>92</v>
      </c>
      <c r="AI30" s="87">
        <v>52.16</v>
      </c>
      <c r="AJ30" s="89"/>
      <c r="AK30" s="89">
        <f t="shared" si="3"/>
        <v>0</v>
      </c>
      <c r="AL30" s="89"/>
      <c r="AM30" s="88">
        <f t="shared" si="12"/>
        <v>0</v>
      </c>
      <c r="AN30" s="85"/>
      <c r="AO30" s="90"/>
      <c r="AP30" s="89"/>
      <c r="AQ30" s="89"/>
      <c r="AR30" s="89"/>
      <c r="AS30" s="89">
        <f t="shared" si="4"/>
        <v>0</v>
      </c>
      <c r="AT30" s="89"/>
      <c r="AU30" s="447" t="e">
        <f t="shared" si="13"/>
        <v>#DIV/0!</v>
      </c>
      <c r="AW30" s="43">
        <v>27</v>
      </c>
      <c r="AX30" s="44">
        <v>2.1</v>
      </c>
      <c r="AY30" s="44">
        <v>0.0272</v>
      </c>
      <c r="AZ30" s="41"/>
      <c r="BA30" s="44">
        <f t="shared" si="14"/>
        <v>0</v>
      </c>
      <c r="BB30" s="42"/>
      <c r="BC30" s="42">
        <f t="shared" si="15"/>
        <v>0</v>
      </c>
      <c r="BD30" s="35"/>
      <c r="BE30" s="43">
        <v>62</v>
      </c>
      <c r="BF30" s="44">
        <v>4.9</v>
      </c>
      <c r="BG30" s="44">
        <v>0.148</v>
      </c>
      <c r="BH30" s="41">
        <v>10</v>
      </c>
      <c r="BI30" s="44">
        <f t="shared" si="25"/>
        <v>1.48</v>
      </c>
      <c r="BJ30" s="42">
        <v>1</v>
      </c>
      <c r="BK30" s="42">
        <f t="shared" si="16"/>
        <v>6.756756756756757</v>
      </c>
      <c r="BL30" s="35"/>
      <c r="BM30" s="43">
        <v>97</v>
      </c>
      <c r="BN30" s="44">
        <v>8.4</v>
      </c>
      <c r="BO30" s="44">
        <v>0.435</v>
      </c>
      <c r="BP30" s="41"/>
      <c r="BQ30" s="44">
        <f t="shared" si="5"/>
        <v>0</v>
      </c>
      <c r="BR30" s="42"/>
      <c r="BS30" s="42">
        <f t="shared" si="17"/>
        <v>0</v>
      </c>
      <c r="BU30" s="97">
        <v>21</v>
      </c>
      <c r="BV30" s="94">
        <v>164.85</v>
      </c>
      <c r="BW30" s="91"/>
      <c r="BX30" s="92"/>
      <c r="BY30" s="91"/>
      <c r="BZ30" s="92"/>
      <c r="CA30" s="91"/>
      <c r="CB30" s="92"/>
      <c r="CD30" s="59"/>
      <c r="CE30" s="11"/>
      <c r="CF30" s="4"/>
      <c r="CJ30" s="56">
        <v>24</v>
      </c>
      <c r="CK30" s="57" t="s">
        <v>353</v>
      </c>
      <c r="CL30" s="57">
        <v>0.5</v>
      </c>
      <c r="CM30" s="18">
        <v>5.4</v>
      </c>
      <c r="CN30" s="57"/>
      <c r="CO30" s="57">
        <f t="shared" si="30"/>
        <v>0</v>
      </c>
      <c r="CQ30" s="166">
        <v>5</v>
      </c>
      <c r="CR30" s="170" t="s">
        <v>361</v>
      </c>
      <c r="CS30" s="175">
        <v>2</v>
      </c>
      <c r="CT30" s="175">
        <v>1.225</v>
      </c>
      <c r="CU30" s="170"/>
      <c r="CV30" s="170">
        <f t="shared" si="31"/>
        <v>0</v>
      </c>
      <c r="CW30" s="170"/>
      <c r="CX30" s="171">
        <f t="shared" si="32"/>
        <v>0</v>
      </c>
      <c r="CZ30" s="212">
        <v>9</v>
      </c>
      <c r="DA30" s="150">
        <v>114</v>
      </c>
      <c r="DB30" s="150">
        <v>8.21</v>
      </c>
      <c r="DC30" s="150">
        <v>9.53</v>
      </c>
      <c r="DD30" s="150">
        <v>10.85</v>
      </c>
      <c r="DE30" s="150">
        <v>12.15</v>
      </c>
      <c r="DF30" s="150">
        <v>13.43</v>
      </c>
      <c r="DG30" s="150">
        <v>14.71</v>
      </c>
      <c r="DH30" s="150">
        <v>15.97</v>
      </c>
      <c r="DI30" s="150">
        <v>18.46</v>
      </c>
      <c r="DJ30" s="150">
        <v>20.9</v>
      </c>
      <c r="DK30" s="150">
        <v>23.29</v>
      </c>
      <c r="DL30" s="150">
        <v>25.64</v>
      </c>
      <c r="DM30" s="132"/>
      <c r="DO30" s="179">
        <v>27</v>
      </c>
      <c r="DP30" s="183">
        <v>70</v>
      </c>
      <c r="DQ30" s="183">
        <v>70</v>
      </c>
      <c r="DR30" s="184">
        <v>6</v>
      </c>
      <c r="DS30" s="187">
        <v>6.39</v>
      </c>
      <c r="DT30" s="170"/>
      <c r="DU30" s="170">
        <f t="shared" si="33"/>
        <v>0</v>
      </c>
      <c r="DV30" s="170"/>
      <c r="DW30" s="171">
        <f t="shared" si="34"/>
        <v>0</v>
      </c>
      <c r="DY30" s="9">
        <v>26</v>
      </c>
      <c r="DZ30" s="122" t="s">
        <v>408</v>
      </c>
      <c r="EA30" s="122">
        <v>180</v>
      </c>
      <c r="EB30" s="122">
        <v>74</v>
      </c>
      <c r="EC30" s="122">
        <v>5.1</v>
      </c>
      <c r="ED30" s="124">
        <v>9.3</v>
      </c>
      <c r="EE30" s="120">
        <v>17.4</v>
      </c>
      <c r="EF30" s="57"/>
      <c r="EG30" s="57">
        <f t="shared" si="7"/>
        <v>0</v>
      </c>
      <c r="EH30" s="57"/>
      <c r="EI30" s="58">
        <f t="shared" si="21"/>
        <v>0</v>
      </c>
      <c r="EK30" s="149">
        <v>27</v>
      </c>
      <c r="EL30" s="148">
        <v>52</v>
      </c>
      <c r="EM30" s="148">
        <v>18.4</v>
      </c>
      <c r="EN30" s="148"/>
      <c r="EO30" s="148">
        <f t="shared" si="8"/>
        <v>0</v>
      </c>
      <c r="EP30" s="148"/>
      <c r="EQ30" s="147">
        <f t="shared" si="22"/>
        <v>0</v>
      </c>
    </row>
    <row r="31" spans="1:147" ht="19.5" customHeight="1">
      <c r="A31" s="59"/>
      <c r="B31" s="60"/>
      <c r="C31" s="60"/>
      <c r="D31" s="60"/>
      <c r="E31" s="60"/>
      <c r="F31" s="60"/>
      <c r="G31" s="60"/>
      <c r="I31" s="100" t="s">
        <v>169</v>
      </c>
      <c r="J31" s="100">
        <v>270</v>
      </c>
      <c r="K31" s="100">
        <v>124</v>
      </c>
      <c r="L31" s="100">
        <v>10.5</v>
      </c>
      <c r="M31" s="100">
        <v>13.7</v>
      </c>
      <c r="N31" s="100">
        <v>47</v>
      </c>
      <c r="O31" s="100">
        <v>21.28</v>
      </c>
      <c r="Q31" s="59"/>
      <c r="R31" s="60"/>
      <c r="S31" s="60"/>
      <c r="T31" s="60"/>
      <c r="U31" s="60"/>
      <c r="V31" s="60"/>
      <c r="W31" s="60"/>
      <c r="Y31" s="90">
        <v>28</v>
      </c>
      <c r="Z31" s="87">
        <v>38</v>
      </c>
      <c r="AA31" s="87">
        <v>8.9</v>
      </c>
      <c r="AB31" s="89"/>
      <c r="AC31" s="89">
        <f t="shared" si="2"/>
        <v>0</v>
      </c>
      <c r="AD31" s="89"/>
      <c r="AE31" s="88">
        <f t="shared" si="11"/>
        <v>0</v>
      </c>
      <c r="AF31" s="85"/>
      <c r="AG31" s="90">
        <v>62</v>
      </c>
      <c r="AH31" s="87">
        <v>95</v>
      </c>
      <c r="AI31" s="87">
        <v>55.64</v>
      </c>
      <c r="AJ31" s="89"/>
      <c r="AK31" s="89">
        <f t="shared" si="3"/>
        <v>0</v>
      </c>
      <c r="AL31" s="89"/>
      <c r="AM31" s="88">
        <f t="shared" si="12"/>
        <v>0</v>
      </c>
      <c r="AN31" s="85"/>
      <c r="AO31" s="90"/>
      <c r="AP31" s="89"/>
      <c r="AQ31" s="89"/>
      <c r="AR31" s="89"/>
      <c r="AS31" s="89">
        <f t="shared" si="4"/>
        <v>0</v>
      </c>
      <c r="AT31" s="89"/>
      <c r="AU31" s="447" t="e">
        <f t="shared" si="13"/>
        <v>#DIV/0!</v>
      </c>
      <c r="AW31" s="43">
        <v>28</v>
      </c>
      <c r="AX31" s="44">
        <v>2.2</v>
      </c>
      <c r="AY31" s="44">
        <v>0.0298</v>
      </c>
      <c r="AZ31" s="41"/>
      <c r="BA31" s="44">
        <f t="shared" si="14"/>
        <v>0</v>
      </c>
      <c r="BB31" s="42"/>
      <c r="BC31" s="42">
        <f t="shared" si="15"/>
        <v>0</v>
      </c>
      <c r="BD31" s="35"/>
      <c r="BE31" s="43">
        <v>63</v>
      </c>
      <c r="BF31" s="45">
        <v>5</v>
      </c>
      <c r="BG31" s="44">
        <v>0.1541</v>
      </c>
      <c r="BH31" s="41"/>
      <c r="BI31" s="44">
        <v>0</v>
      </c>
      <c r="BJ31" s="42">
        <v>1</v>
      </c>
      <c r="BK31" s="42">
        <v>0</v>
      </c>
      <c r="BL31" s="35"/>
      <c r="BM31" s="43">
        <v>98</v>
      </c>
      <c r="BN31" s="44">
        <v>8.5</v>
      </c>
      <c r="BO31" s="44">
        <v>0.445</v>
      </c>
      <c r="BP31" s="41"/>
      <c r="BQ31" s="44">
        <f t="shared" si="5"/>
        <v>0</v>
      </c>
      <c r="BR31" s="42"/>
      <c r="BS31" s="42">
        <f t="shared" si="17"/>
        <v>0</v>
      </c>
      <c r="BU31" s="97">
        <v>22</v>
      </c>
      <c r="BV31" s="94">
        <v>172.7</v>
      </c>
      <c r="BW31" s="91"/>
      <c r="BX31" s="92"/>
      <c r="BY31" s="91"/>
      <c r="BZ31" s="92"/>
      <c r="CA31" s="91"/>
      <c r="CB31" s="92"/>
      <c r="CD31" s="59"/>
      <c r="CE31" s="11"/>
      <c r="CF31" s="4"/>
      <c r="CJ31" s="56">
        <v>25</v>
      </c>
      <c r="CK31" s="57" t="s">
        <v>353</v>
      </c>
      <c r="CL31" s="57">
        <v>0.55</v>
      </c>
      <c r="CM31" s="18">
        <v>5.9</v>
      </c>
      <c r="CN31" s="57"/>
      <c r="CO31" s="57">
        <f t="shared" si="30"/>
        <v>0</v>
      </c>
      <c r="CQ31" s="166">
        <v>6</v>
      </c>
      <c r="CR31" s="170" t="s">
        <v>362</v>
      </c>
      <c r="CS31" s="175">
        <v>1.5</v>
      </c>
      <c r="CT31" s="175">
        <v>1.178</v>
      </c>
      <c r="CU31" s="170"/>
      <c r="CV31" s="170">
        <f t="shared" si="31"/>
        <v>0</v>
      </c>
      <c r="CW31" s="170"/>
      <c r="CX31" s="171">
        <f t="shared" si="32"/>
        <v>0</v>
      </c>
      <c r="CZ31" s="212">
        <v>10</v>
      </c>
      <c r="DA31" s="150">
        <v>127</v>
      </c>
      <c r="DB31" s="150">
        <v>9.17</v>
      </c>
      <c r="DC31" s="150">
        <v>10.65</v>
      </c>
      <c r="DD31" s="150">
        <v>12.13</v>
      </c>
      <c r="DE31" s="150">
        <v>1359</v>
      </c>
      <c r="DF31" s="150">
        <v>15.04</v>
      </c>
      <c r="DG31" s="150">
        <v>16.47</v>
      </c>
      <c r="DH31" s="150">
        <v>17.9</v>
      </c>
      <c r="DI31" s="150">
        <v>20.71</v>
      </c>
      <c r="DJ31" s="150">
        <v>23.47</v>
      </c>
      <c r="DK31" s="150">
        <v>26.18</v>
      </c>
      <c r="DL31" s="150">
        <v>28.84</v>
      </c>
      <c r="DM31" s="132"/>
      <c r="DO31" s="179">
        <v>28</v>
      </c>
      <c r="DP31" s="183">
        <v>70</v>
      </c>
      <c r="DQ31" s="183">
        <v>70</v>
      </c>
      <c r="DR31" s="184">
        <v>7</v>
      </c>
      <c r="DS31" s="187">
        <v>7.39</v>
      </c>
      <c r="DT31" s="170"/>
      <c r="DU31" s="170">
        <f t="shared" si="33"/>
        <v>0</v>
      </c>
      <c r="DV31" s="170"/>
      <c r="DW31" s="171">
        <f t="shared" si="34"/>
        <v>0</v>
      </c>
      <c r="DY31" s="9">
        <v>27</v>
      </c>
      <c r="DZ31" s="122" t="s">
        <v>409</v>
      </c>
      <c r="EA31" s="122">
        <v>200</v>
      </c>
      <c r="EB31" s="122">
        <v>76</v>
      </c>
      <c r="EC31" s="122">
        <v>5.2</v>
      </c>
      <c r="ED31" s="124">
        <v>9</v>
      </c>
      <c r="EE31" s="120">
        <v>18.4</v>
      </c>
      <c r="EF31" s="57"/>
      <c r="EG31" s="57">
        <f t="shared" si="7"/>
        <v>0</v>
      </c>
      <c r="EH31" s="57"/>
      <c r="EI31" s="58">
        <f t="shared" si="21"/>
        <v>0</v>
      </c>
      <c r="EK31" s="149">
        <v>28</v>
      </c>
      <c r="EL31" s="148">
        <v>55</v>
      </c>
      <c r="EM31" s="148">
        <v>20.6</v>
      </c>
      <c r="EN31" s="148"/>
      <c r="EO31" s="148">
        <f t="shared" si="8"/>
        <v>0</v>
      </c>
      <c r="EP31" s="148"/>
      <c r="EQ31" s="147">
        <f t="shared" si="22"/>
        <v>0</v>
      </c>
    </row>
    <row r="32" spans="1:147" ht="19.5" customHeight="1">
      <c r="A32" s="59"/>
      <c r="B32" s="60"/>
      <c r="C32" s="60"/>
      <c r="D32" s="60"/>
      <c r="E32" s="60"/>
      <c r="F32" s="60"/>
      <c r="G32" s="60"/>
      <c r="I32" s="100" t="s">
        <v>170</v>
      </c>
      <c r="J32" s="100">
        <v>360</v>
      </c>
      <c r="K32" s="100">
        <v>140</v>
      </c>
      <c r="L32" s="100">
        <v>14</v>
      </c>
      <c r="M32" s="100">
        <v>15.8</v>
      </c>
      <c r="N32" s="100">
        <v>71.3</v>
      </c>
      <c r="O32" s="100">
        <v>14.03</v>
      </c>
      <c r="Q32" s="59"/>
      <c r="R32" s="60"/>
      <c r="S32" s="60"/>
      <c r="T32" s="60"/>
      <c r="U32" s="60"/>
      <c r="V32" s="60"/>
      <c r="W32" s="60"/>
      <c r="Y32" s="90">
        <v>29</v>
      </c>
      <c r="Z32" s="87">
        <v>39</v>
      </c>
      <c r="AA32" s="87">
        <v>9.38</v>
      </c>
      <c r="AB32" s="89"/>
      <c r="AC32" s="89">
        <f t="shared" si="2"/>
        <v>0</v>
      </c>
      <c r="AD32" s="89"/>
      <c r="AE32" s="88">
        <f t="shared" si="11"/>
        <v>0</v>
      </c>
      <c r="AF32" s="85"/>
      <c r="AG32" s="90">
        <v>63</v>
      </c>
      <c r="AH32" s="87">
        <v>97</v>
      </c>
      <c r="AI32" s="87">
        <v>57.98</v>
      </c>
      <c r="AJ32" s="89"/>
      <c r="AK32" s="89">
        <f t="shared" si="3"/>
        <v>0</v>
      </c>
      <c r="AL32" s="89"/>
      <c r="AM32" s="88">
        <f t="shared" si="12"/>
        <v>0</v>
      </c>
      <c r="AN32" s="85"/>
      <c r="AO32" s="90"/>
      <c r="AP32" s="89"/>
      <c r="AQ32" s="89"/>
      <c r="AR32" s="89"/>
      <c r="AS32" s="89">
        <f t="shared" si="4"/>
        <v>0</v>
      </c>
      <c r="AT32" s="89"/>
      <c r="AU32" s="447" t="e">
        <f t="shared" si="13"/>
        <v>#DIV/0!</v>
      </c>
      <c r="AW32" s="43">
        <v>29</v>
      </c>
      <c r="AX32" s="44">
        <v>2.3</v>
      </c>
      <c r="AY32" s="44">
        <v>0.0326</v>
      </c>
      <c r="AZ32" s="41"/>
      <c r="BA32" s="44">
        <f t="shared" si="14"/>
        <v>0</v>
      </c>
      <c r="BB32" s="42"/>
      <c r="BC32" s="42">
        <f t="shared" si="15"/>
        <v>0</v>
      </c>
      <c r="BD32" s="35"/>
      <c r="BE32" s="43">
        <v>64</v>
      </c>
      <c r="BF32" s="44">
        <v>5.1</v>
      </c>
      <c r="BG32" s="44">
        <v>0.16</v>
      </c>
      <c r="BH32" s="41"/>
      <c r="BI32" s="44">
        <v>0</v>
      </c>
      <c r="BJ32" s="42"/>
      <c r="BK32" s="42">
        <v>0</v>
      </c>
      <c r="BL32" s="35"/>
      <c r="BM32" s="43">
        <v>99</v>
      </c>
      <c r="BN32" s="44">
        <v>8.6</v>
      </c>
      <c r="BO32" s="44">
        <v>0.456</v>
      </c>
      <c r="BP32" s="41"/>
      <c r="BQ32" s="44">
        <f t="shared" si="5"/>
        <v>0</v>
      </c>
      <c r="BR32" s="42"/>
      <c r="BS32" s="42">
        <f t="shared" si="17"/>
        <v>0</v>
      </c>
      <c r="BU32" s="97">
        <v>23</v>
      </c>
      <c r="BV32" s="94">
        <v>180.55</v>
      </c>
      <c r="BW32" s="91"/>
      <c r="BX32" s="92"/>
      <c r="BY32" s="91"/>
      <c r="BZ32" s="92"/>
      <c r="CA32" s="91"/>
      <c r="CB32" s="92"/>
      <c r="CD32" s="59"/>
      <c r="CE32" s="11"/>
      <c r="CF32" s="4"/>
      <c r="CJ32" s="56">
        <v>26</v>
      </c>
      <c r="CK32" s="57" t="s">
        <v>353</v>
      </c>
      <c r="CL32" s="57">
        <v>0.7</v>
      </c>
      <c r="CM32" s="18">
        <v>7.4</v>
      </c>
      <c r="CN32" s="57"/>
      <c r="CO32" s="57">
        <f t="shared" si="30"/>
        <v>0</v>
      </c>
      <c r="CQ32" s="166">
        <v>7</v>
      </c>
      <c r="CR32" s="170" t="s">
        <v>362</v>
      </c>
      <c r="CS32" s="175">
        <v>2</v>
      </c>
      <c r="CT32" s="175">
        <v>1.554</v>
      </c>
      <c r="CU32" s="170"/>
      <c r="CV32" s="170">
        <f t="shared" si="31"/>
        <v>0</v>
      </c>
      <c r="CW32" s="170"/>
      <c r="CX32" s="171">
        <f t="shared" si="32"/>
        <v>0</v>
      </c>
      <c r="CZ32" s="212">
        <v>11</v>
      </c>
      <c r="DA32" s="150">
        <v>133</v>
      </c>
      <c r="DB32" s="150">
        <v>9.61</v>
      </c>
      <c r="DC32" s="150">
        <v>11.17</v>
      </c>
      <c r="DD32" s="150">
        <v>12.72</v>
      </c>
      <c r="DE32" s="150">
        <v>14.25</v>
      </c>
      <c r="DF32" s="150">
        <v>15.78</v>
      </c>
      <c r="DG32" s="150">
        <v>17.29</v>
      </c>
      <c r="DH32" s="150">
        <v>18.78</v>
      </c>
      <c r="DI32" s="150">
        <v>21.74</v>
      </c>
      <c r="DJ32" s="150">
        <v>24.65</v>
      </c>
      <c r="DK32" s="150">
        <v>27.51</v>
      </c>
      <c r="DL32" s="150">
        <v>30.32</v>
      </c>
      <c r="DM32" s="132"/>
      <c r="DO32" s="179">
        <v>29</v>
      </c>
      <c r="DP32" s="183">
        <v>70</v>
      </c>
      <c r="DQ32" s="183">
        <v>70</v>
      </c>
      <c r="DR32" s="184">
        <v>8</v>
      </c>
      <c r="DS32" s="187">
        <v>8.37</v>
      </c>
      <c r="DT32" s="170"/>
      <c r="DU32" s="170">
        <f t="shared" si="33"/>
        <v>0</v>
      </c>
      <c r="DV32" s="170"/>
      <c r="DW32" s="171">
        <f t="shared" si="34"/>
        <v>0</v>
      </c>
      <c r="DY32" s="9">
        <v>28</v>
      </c>
      <c r="DZ32" s="122" t="s">
        <v>410</v>
      </c>
      <c r="EA32" s="122">
        <v>220</v>
      </c>
      <c r="EB32" s="122">
        <v>82</v>
      </c>
      <c r="EC32" s="122">
        <v>5.2</v>
      </c>
      <c r="ED32" s="124">
        <v>9.5</v>
      </c>
      <c r="EE32" s="120">
        <v>21</v>
      </c>
      <c r="EF32" s="57"/>
      <c r="EG32" s="57">
        <f t="shared" si="7"/>
        <v>0</v>
      </c>
      <c r="EH32" s="57"/>
      <c r="EI32" s="58">
        <f t="shared" si="21"/>
        <v>0</v>
      </c>
      <c r="EK32" s="149">
        <v>29</v>
      </c>
      <c r="EL32" s="148">
        <v>60</v>
      </c>
      <c r="EM32" s="148">
        <v>24.5</v>
      </c>
      <c r="EN32" s="148"/>
      <c r="EO32" s="148">
        <f t="shared" si="8"/>
        <v>0</v>
      </c>
      <c r="EP32" s="148"/>
      <c r="EQ32" s="147">
        <f t="shared" si="22"/>
        <v>0</v>
      </c>
    </row>
    <row r="33" spans="1:147" ht="19.5" customHeight="1">
      <c r="A33" s="59"/>
      <c r="B33" s="60"/>
      <c r="C33" s="60"/>
      <c r="D33" s="60"/>
      <c r="E33" s="60"/>
      <c r="F33" s="60"/>
      <c r="G33" s="60"/>
      <c r="I33" s="100" t="s">
        <v>171</v>
      </c>
      <c r="J33" s="100">
        <v>180</v>
      </c>
      <c r="K33" s="100">
        <v>90</v>
      </c>
      <c r="L33" s="100">
        <v>7</v>
      </c>
      <c r="M33" s="100">
        <v>12</v>
      </c>
      <c r="N33" s="100">
        <v>25.8</v>
      </c>
      <c r="O33" s="100">
        <v>38.76</v>
      </c>
      <c r="Q33" s="59"/>
      <c r="R33" s="60"/>
      <c r="S33" s="60"/>
      <c r="T33" s="60"/>
      <c r="U33" s="60"/>
      <c r="V33" s="60"/>
      <c r="W33" s="60"/>
      <c r="Y33" s="90">
        <v>30</v>
      </c>
      <c r="Z33" s="87">
        <v>40</v>
      </c>
      <c r="AA33" s="87">
        <v>9.86</v>
      </c>
      <c r="AB33" s="89"/>
      <c r="AC33" s="89">
        <f t="shared" si="2"/>
        <v>0</v>
      </c>
      <c r="AD33" s="89"/>
      <c r="AE33" s="88">
        <f t="shared" si="11"/>
        <v>0</v>
      </c>
      <c r="AF33" s="85"/>
      <c r="AG33" s="90">
        <v>64</v>
      </c>
      <c r="AH33" s="87">
        <v>100</v>
      </c>
      <c r="AI33" s="87">
        <v>61.65</v>
      </c>
      <c r="AJ33" s="89"/>
      <c r="AK33" s="89">
        <f t="shared" si="3"/>
        <v>0</v>
      </c>
      <c r="AL33" s="89"/>
      <c r="AM33" s="88">
        <f t="shared" si="12"/>
        <v>0</v>
      </c>
      <c r="AN33" s="85"/>
      <c r="AO33" s="90"/>
      <c r="AP33" s="89"/>
      <c r="AQ33" s="89"/>
      <c r="AR33" s="89"/>
      <c r="AS33" s="89">
        <f t="shared" si="4"/>
        <v>0</v>
      </c>
      <c r="AT33" s="89"/>
      <c r="AU33" s="447" t="e">
        <f t="shared" si="13"/>
        <v>#DIV/0!</v>
      </c>
      <c r="AW33" s="43">
        <v>30</v>
      </c>
      <c r="AX33" s="44">
        <v>2.4</v>
      </c>
      <c r="AY33" s="44">
        <v>0.0355</v>
      </c>
      <c r="AZ33" s="41"/>
      <c r="BA33" s="44">
        <f t="shared" si="14"/>
        <v>0</v>
      </c>
      <c r="BB33" s="42"/>
      <c r="BC33" s="42">
        <f t="shared" si="15"/>
        <v>0</v>
      </c>
      <c r="BD33" s="35"/>
      <c r="BE33" s="43">
        <v>65</v>
      </c>
      <c r="BF33" s="44">
        <v>5.2</v>
      </c>
      <c r="BG33" s="44">
        <v>0.167</v>
      </c>
      <c r="BH33" s="41"/>
      <c r="BI33" s="44">
        <f t="shared" si="25"/>
        <v>0</v>
      </c>
      <c r="BJ33" s="42">
        <v>1</v>
      </c>
      <c r="BK33" s="42">
        <f t="shared" si="16"/>
        <v>5.988023952095808</v>
      </c>
      <c r="BL33" s="35"/>
      <c r="BM33" s="43">
        <v>100</v>
      </c>
      <c r="BN33" s="44">
        <v>8.7</v>
      </c>
      <c r="BO33" s="44">
        <v>0.467</v>
      </c>
      <c r="BP33" s="41"/>
      <c r="BQ33" s="44">
        <f t="shared" si="5"/>
        <v>0</v>
      </c>
      <c r="BR33" s="42"/>
      <c r="BS33" s="42">
        <f t="shared" si="17"/>
        <v>0</v>
      </c>
      <c r="BU33" s="97">
        <v>24</v>
      </c>
      <c r="BV33" s="94">
        <v>188.4</v>
      </c>
      <c r="BW33" s="91"/>
      <c r="BX33" s="92"/>
      <c r="BY33" s="91"/>
      <c r="BZ33" s="92"/>
      <c r="CA33" s="91"/>
      <c r="CB33" s="92"/>
      <c r="CD33" s="59"/>
      <c r="CE33" s="11"/>
      <c r="CF33" s="4"/>
      <c r="CJ33" s="56">
        <v>27</v>
      </c>
      <c r="CK33" s="56"/>
      <c r="CL33" s="18"/>
      <c r="CM33" s="18"/>
      <c r="CN33" s="57"/>
      <c r="CO33" s="57">
        <f t="shared" si="30"/>
        <v>0</v>
      </c>
      <c r="CQ33" s="166">
        <v>8</v>
      </c>
      <c r="CR33" s="170" t="s">
        <v>363</v>
      </c>
      <c r="CS33" s="175">
        <v>1.5</v>
      </c>
      <c r="CT33" s="175">
        <v>1.401</v>
      </c>
      <c r="CU33" s="170"/>
      <c r="CV33" s="170">
        <f aca="true" t="shared" si="35" ref="CV33:CV54">CU33*CT33</f>
        <v>0</v>
      </c>
      <c r="CW33" s="170"/>
      <c r="CX33" s="171">
        <f aca="true" t="shared" si="36" ref="CX33:CX54">CW33/CT33</f>
        <v>0</v>
      </c>
      <c r="CZ33" s="212">
        <v>12</v>
      </c>
      <c r="DA33" s="150">
        <v>159</v>
      </c>
      <c r="DB33" s="150">
        <v>11.54</v>
      </c>
      <c r="DC33" s="150">
        <v>13.42</v>
      </c>
      <c r="DD33" s="150">
        <v>15.28</v>
      </c>
      <c r="DE33" s="150">
        <v>17.14</v>
      </c>
      <c r="DF33" s="150">
        <v>18.98</v>
      </c>
      <c r="DG33" s="150">
        <v>20.81</v>
      </c>
      <c r="DH33" s="150">
        <v>22.63</v>
      </c>
      <c r="DI33" s="150">
        <v>26.23</v>
      </c>
      <c r="DJ33" s="150">
        <v>29.78</v>
      </c>
      <c r="DK33" s="150">
        <v>33.28</v>
      </c>
      <c r="DL33" s="150">
        <v>36.73</v>
      </c>
      <c r="DM33" s="132"/>
      <c r="DO33" s="179">
        <v>30</v>
      </c>
      <c r="DP33" s="183">
        <v>75</v>
      </c>
      <c r="DQ33" s="183">
        <v>75</v>
      </c>
      <c r="DR33" s="184">
        <v>5</v>
      </c>
      <c r="DS33" s="187">
        <v>5.8</v>
      </c>
      <c r="DT33" s="170"/>
      <c r="DU33" s="170">
        <f t="shared" si="33"/>
        <v>0</v>
      </c>
      <c r="DV33" s="170"/>
      <c r="DW33" s="171">
        <f t="shared" si="34"/>
        <v>0</v>
      </c>
      <c r="DY33" s="9">
        <v>29</v>
      </c>
      <c r="DZ33" s="122" t="s">
        <v>411</v>
      </c>
      <c r="EA33" s="122">
        <v>240</v>
      </c>
      <c r="EB33" s="122">
        <v>90</v>
      </c>
      <c r="EC33" s="122">
        <v>5.6</v>
      </c>
      <c r="ED33" s="124">
        <v>10</v>
      </c>
      <c r="EE33" s="120">
        <v>24</v>
      </c>
      <c r="EF33" s="57"/>
      <c r="EG33" s="57">
        <f t="shared" si="7"/>
        <v>0</v>
      </c>
      <c r="EH33" s="57"/>
      <c r="EI33" s="58">
        <f t="shared" si="21"/>
        <v>0</v>
      </c>
      <c r="EK33" s="149">
        <v>30</v>
      </c>
      <c r="EL33" s="148">
        <v>65</v>
      </c>
      <c r="EM33" s="148">
        <v>28.7</v>
      </c>
      <c r="EN33" s="148"/>
      <c r="EO33" s="148">
        <f t="shared" si="8"/>
        <v>0</v>
      </c>
      <c r="EP33" s="148"/>
      <c r="EQ33" s="147">
        <f t="shared" si="22"/>
        <v>0</v>
      </c>
    </row>
    <row r="34" spans="1:147" ht="19.5" customHeight="1">
      <c r="A34" s="59"/>
      <c r="B34" s="60"/>
      <c r="C34" s="60"/>
      <c r="D34" s="60"/>
      <c r="E34" s="60"/>
      <c r="F34" s="60"/>
      <c r="G34" s="60"/>
      <c r="I34" s="100" t="s">
        <v>172</v>
      </c>
      <c r="J34" s="100">
        <v>240</v>
      </c>
      <c r="K34" s="100">
        <v>110</v>
      </c>
      <c r="L34" s="100">
        <v>8.2</v>
      </c>
      <c r="M34" s="100">
        <v>14</v>
      </c>
      <c r="N34" s="100">
        <v>38.3</v>
      </c>
      <c r="O34" s="100">
        <v>26.11</v>
      </c>
      <c r="Q34" s="59"/>
      <c r="R34" s="60"/>
      <c r="S34" s="60"/>
      <c r="T34" s="60"/>
      <c r="U34" s="60"/>
      <c r="V34" s="60"/>
      <c r="W34" s="60"/>
      <c r="Y34" s="90">
        <v>31</v>
      </c>
      <c r="Z34" s="87">
        <v>41</v>
      </c>
      <c r="AA34" s="87">
        <v>10.36</v>
      </c>
      <c r="AB34" s="89"/>
      <c r="AC34" s="89">
        <f t="shared" si="2"/>
        <v>0</v>
      </c>
      <c r="AD34" s="89"/>
      <c r="AE34" s="88">
        <f t="shared" si="11"/>
        <v>0</v>
      </c>
      <c r="AF34" s="85"/>
      <c r="AG34" s="90">
        <v>65</v>
      </c>
      <c r="AH34" s="87">
        <v>105</v>
      </c>
      <c r="AI34" s="87">
        <v>67.97</v>
      </c>
      <c r="AJ34" s="89"/>
      <c r="AK34" s="89">
        <f t="shared" si="3"/>
        <v>0</v>
      </c>
      <c r="AL34" s="89"/>
      <c r="AM34" s="88">
        <f t="shared" si="12"/>
        <v>0</v>
      </c>
      <c r="AN34" s="85"/>
      <c r="AO34" s="90"/>
      <c r="AP34" s="89"/>
      <c r="AQ34" s="89"/>
      <c r="AR34" s="89"/>
      <c r="AS34" s="89">
        <f t="shared" si="4"/>
        <v>0</v>
      </c>
      <c r="AT34" s="89"/>
      <c r="AU34" s="447" t="e">
        <f t="shared" si="13"/>
        <v>#DIV/0!</v>
      </c>
      <c r="AW34" s="43">
        <v>31</v>
      </c>
      <c r="AX34" s="44">
        <v>2.45</v>
      </c>
      <c r="AY34" s="44">
        <v>0.037</v>
      </c>
      <c r="AZ34" s="41"/>
      <c r="BA34" s="44">
        <f t="shared" si="14"/>
        <v>0</v>
      </c>
      <c r="BB34" s="42"/>
      <c r="BC34" s="42">
        <f t="shared" si="15"/>
        <v>0</v>
      </c>
      <c r="BD34" s="35"/>
      <c r="BE34" s="43">
        <v>66</v>
      </c>
      <c r="BF34" s="44">
        <v>5.3</v>
      </c>
      <c r="BG34" s="44">
        <v>0.173</v>
      </c>
      <c r="BH34" s="41">
        <v>10</v>
      </c>
      <c r="BI34" s="44">
        <f t="shared" si="25"/>
        <v>1.73</v>
      </c>
      <c r="BJ34" s="42">
        <v>1</v>
      </c>
      <c r="BK34" s="42">
        <f t="shared" si="16"/>
        <v>5.780346820809249</v>
      </c>
      <c r="BL34" s="35"/>
      <c r="BM34" s="43">
        <v>101</v>
      </c>
      <c r="BN34" s="44">
        <v>8.8</v>
      </c>
      <c r="BO34" s="44">
        <v>0.477</v>
      </c>
      <c r="BP34" s="41"/>
      <c r="BQ34" s="44">
        <f t="shared" si="5"/>
        <v>0</v>
      </c>
      <c r="BR34" s="42"/>
      <c r="BS34" s="42">
        <f t="shared" si="17"/>
        <v>0</v>
      </c>
      <c r="BU34" s="97">
        <v>25</v>
      </c>
      <c r="BV34" s="94">
        <v>196.25</v>
      </c>
      <c r="BW34" s="91"/>
      <c r="BX34" s="92"/>
      <c r="BY34" s="91"/>
      <c r="BZ34" s="92"/>
      <c r="CA34" s="91"/>
      <c r="CB34" s="92"/>
      <c r="CD34" s="59"/>
      <c r="CE34" s="11"/>
      <c r="CF34" s="4"/>
      <c r="CJ34" s="59"/>
      <c r="CK34" s="59"/>
      <c r="CL34" s="60"/>
      <c r="CM34" s="60"/>
      <c r="CN34" s="60"/>
      <c r="CO34" s="60"/>
      <c r="CQ34" s="166">
        <v>9</v>
      </c>
      <c r="CR34" s="170" t="s">
        <v>363</v>
      </c>
      <c r="CS34" s="175">
        <v>2</v>
      </c>
      <c r="CT34" s="175">
        <v>1.853</v>
      </c>
      <c r="CU34" s="170"/>
      <c r="CV34" s="170">
        <f t="shared" si="35"/>
        <v>0</v>
      </c>
      <c r="CW34" s="170"/>
      <c r="CX34" s="171">
        <f t="shared" si="36"/>
        <v>0</v>
      </c>
      <c r="CZ34" s="212">
        <v>13</v>
      </c>
      <c r="DA34" s="150">
        <v>219</v>
      </c>
      <c r="DB34" s="150">
        <v>15.97</v>
      </c>
      <c r="DC34" s="150">
        <v>18.59</v>
      </c>
      <c r="DD34" s="150">
        <v>21.2</v>
      </c>
      <c r="DE34" s="150">
        <v>23.79</v>
      </c>
      <c r="DF34" s="150">
        <v>26.38</v>
      </c>
      <c r="DG34" s="150">
        <v>28.95</v>
      </c>
      <c r="DH34" s="150">
        <v>31.5</v>
      </c>
      <c r="DI34" s="150">
        <v>36.58</v>
      </c>
      <c r="DJ34" s="150">
        <v>41.61</v>
      </c>
      <c r="DK34" s="150">
        <v>46.59</v>
      </c>
      <c r="DL34" s="150">
        <v>51.52</v>
      </c>
      <c r="DM34" s="132"/>
      <c r="DO34" s="179">
        <v>31</v>
      </c>
      <c r="DP34" s="183">
        <v>75</v>
      </c>
      <c r="DQ34" s="183">
        <v>75</v>
      </c>
      <c r="DR34" s="184">
        <v>6</v>
      </c>
      <c r="DS34" s="187">
        <v>6.89</v>
      </c>
      <c r="DT34" s="170"/>
      <c r="DU34" s="170">
        <f t="shared" si="33"/>
        <v>0</v>
      </c>
      <c r="DV34" s="170"/>
      <c r="DW34" s="171">
        <f t="shared" si="34"/>
        <v>0</v>
      </c>
      <c r="DY34" s="9">
        <v>30</v>
      </c>
      <c r="DZ34" s="122" t="s">
        <v>412</v>
      </c>
      <c r="EA34" s="122">
        <v>270</v>
      </c>
      <c r="EB34" s="122">
        <v>95</v>
      </c>
      <c r="EC34" s="122">
        <v>6</v>
      </c>
      <c r="ED34" s="124">
        <v>10.5</v>
      </c>
      <c r="EE34" s="120">
        <v>27.7</v>
      </c>
      <c r="EF34" s="57"/>
      <c r="EG34" s="57">
        <f t="shared" si="7"/>
        <v>0</v>
      </c>
      <c r="EH34" s="57"/>
      <c r="EI34" s="58">
        <f t="shared" si="21"/>
        <v>0</v>
      </c>
      <c r="EK34" s="149">
        <v>31</v>
      </c>
      <c r="EL34" s="148">
        <v>70</v>
      </c>
      <c r="EM34" s="148">
        <v>33.3</v>
      </c>
      <c r="EN34" s="148"/>
      <c r="EO34" s="148">
        <f t="shared" si="8"/>
        <v>0</v>
      </c>
      <c r="EP34" s="148"/>
      <c r="EQ34" s="147">
        <f t="shared" si="22"/>
        <v>0</v>
      </c>
    </row>
    <row r="35" spans="1:147" ht="19.5" customHeight="1">
      <c r="A35" s="59"/>
      <c r="B35" s="60"/>
      <c r="C35" s="60"/>
      <c r="D35" s="60"/>
      <c r="E35" s="60"/>
      <c r="F35" s="60"/>
      <c r="G35" s="60"/>
      <c r="I35" s="100" t="s">
        <v>173</v>
      </c>
      <c r="J35" s="100">
        <v>300</v>
      </c>
      <c r="K35" s="100">
        <v>130</v>
      </c>
      <c r="L35" s="100">
        <v>9</v>
      </c>
      <c r="M35" s="100">
        <v>15</v>
      </c>
      <c r="N35" s="100">
        <v>50.2</v>
      </c>
      <c r="O35" s="100">
        <v>19.92</v>
      </c>
      <c r="Q35" s="59"/>
      <c r="R35" s="60"/>
      <c r="S35" s="60"/>
      <c r="T35" s="60"/>
      <c r="U35" s="60"/>
      <c r="V35" s="60"/>
      <c r="W35" s="60"/>
      <c r="Y35" s="90">
        <v>32</v>
      </c>
      <c r="Z35" s="87">
        <v>42</v>
      </c>
      <c r="AA35" s="87">
        <v>10.88</v>
      </c>
      <c r="AB35" s="89"/>
      <c r="AC35" s="89">
        <f t="shared" si="2"/>
        <v>0</v>
      </c>
      <c r="AD35" s="89"/>
      <c r="AE35" s="88">
        <f t="shared" si="11"/>
        <v>0</v>
      </c>
      <c r="AF35" s="85"/>
      <c r="AG35" s="90">
        <v>66</v>
      </c>
      <c r="AH35" s="87">
        <v>110</v>
      </c>
      <c r="AI35" s="87">
        <v>74.6</v>
      </c>
      <c r="AJ35" s="89"/>
      <c r="AK35" s="89">
        <f t="shared" si="3"/>
        <v>0</v>
      </c>
      <c r="AL35" s="89"/>
      <c r="AM35" s="88">
        <f t="shared" si="12"/>
        <v>0</v>
      </c>
      <c r="AN35" s="85"/>
      <c r="AO35" s="90"/>
      <c r="AP35" s="89"/>
      <c r="AQ35" s="89"/>
      <c r="AR35" s="89"/>
      <c r="AS35" s="89">
        <f t="shared" si="4"/>
        <v>0</v>
      </c>
      <c r="AT35" s="89"/>
      <c r="AU35" s="447" t="e">
        <f t="shared" si="13"/>
        <v>#DIV/0!</v>
      </c>
      <c r="AW35" s="43">
        <v>32</v>
      </c>
      <c r="AX35" s="44">
        <v>2.5</v>
      </c>
      <c r="AY35" s="44">
        <v>0.0385</v>
      </c>
      <c r="AZ35" s="41"/>
      <c r="BA35" s="44">
        <f t="shared" si="14"/>
        <v>0</v>
      </c>
      <c r="BB35" s="42"/>
      <c r="BC35" s="42">
        <f t="shared" si="15"/>
        <v>0</v>
      </c>
      <c r="BD35" s="35"/>
      <c r="BE35" s="43">
        <v>67</v>
      </c>
      <c r="BF35" s="44">
        <v>5.4</v>
      </c>
      <c r="BG35" s="44">
        <v>0.18</v>
      </c>
      <c r="BH35" s="41"/>
      <c r="BI35" s="44">
        <f t="shared" si="25"/>
        <v>0</v>
      </c>
      <c r="BJ35" s="42"/>
      <c r="BK35" s="42">
        <f t="shared" si="16"/>
        <v>0</v>
      </c>
      <c r="BL35" s="35"/>
      <c r="BM35" s="43">
        <v>102</v>
      </c>
      <c r="BN35" s="44">
        <v>8.9</v>
      </c>
      <c r="BO35" s="44">
        <v>0.488</v>
      </c>
      <c r="BP35" s="41"/>
      <c r="BQ35" s="44">
        <f t="shared" si="5"/>
        <v>0</v>
      </c>
      <c r="BR35" s="42"/>
      <c r="BS35" s="42">
        <f t="shared" si="17"/>
        <v>0</v>
      </c>
      <c r="CD35" s="59"/>
      <c r="CJ35" s="59"/>
      <c r="CK35" s="59"/>
      <c r="CL35" s="60"/>
      <c r="CM35" s="60"/>
      <c r="CN35" s="60"/>
      <c r="CO35" s="60"/>
      <c r="CQ35" s="166">
        <v>10</v>
      </c>
      <c r="CR35" s="170" t="s">
        <v>364</v>
      </c>
      <c r="CS35" s="175">
        <v>1.5</v>
      </c>
      <c r="CT35" s="175">
        <v>1.554</v>
      </c>
      <c r="CU35" s="170"/>
      <c r="CV35" s="170">
        <f t="shared" si="35"/>
        <v>0</v>
      </c>
      <c r="CW35" s="170"/>
      <c r="CX35" s="171">
        <f t="shared" si="36"/>
        <v>0</v>
      </c>
      <c r="CZ35" s="212">
        <v>14</v>
      </c>
      <c r="DA35" s="150">
        <v>273</v>
      </c>
      <c r="DB35" s="150" t="s">
        <v>431</v>
      </c>
      <c r="DC35" s="150">
        <v>32.26</v>
      </c>
      <c r="DD35" s="150">
        <v>26.54</v>
      </c>
      <c r="DE35" s="150">
        <v>29.8</v>
      </c>
      <c r="DF35" s="150">
        <v>33.05</v>
      </c>
      <c r="DG35" s="150">
        <v>36.28</v>
      </c>
      <c r="DH35" s="150">
        <v>39.51</v>
      </c>
      <c r="DI35" s="150">
        <v>45.92</v>
      </c>
      <c r="DJ35" s="150">
        <v>52.28</v>
      </c>
      <c r="DK35" s="150">
        <v>58.6</v>
      </c>
      <c r="DL35" s="150">
        <v>64.83</v>
      </c>
      <c r="DM35" s="132"/>
      <c r="DO35" s="179">
        <v>32</v>
      </c>
      <c r="DP35" s="183">
        <v>75</v>
      </c>
      <c r="DQ35" s="183">
        <v>75</v>
      </c>
      <c r="DR35" s="184">
        <v>7</v>
      </c>
      <c r="DS35" s="187">
        <v>7.96</v>
      </c>
      <c r="DT35" s="170"/>
      <c r="DU35" s="170">
        <f t="shared" si="33"/>
        <v>0</v>
      </c>
      <c r="DV35" s="170"/>
      <c r="DW35" s="171">
        <f t="shared" si="34"/>
        <v>0</v>
      </c>
      <c r="DY35" s="9">
        <v>31</v>
      </c>
      <c r="DZ35" s="122" t="s">
        <v>413</v>
      </c>
      <c r="EA35" s="122">
        <v>330</v>
      </c>
      <c r="EB35" s="122">
        <v>110</v>
      </c>
      <c r="EC35" s="122">
        <v>6.5</v>
      </c>
      <c r="ED35" s="124">
        <v>11</v>
      </c>
      <c r="EE35" s="120">
        <v>31.8</v>
      </c>
      <c r="EF35" s="57"/>
      <c r="EG35" s="57">
        <f t="shared" si="7"/>
        <v>0</v>
      </c>
      <c r="EH35" s="57"/>
      <c r="EI35" s="58">
        <f t="shared" si="21"/>
        <v>0</v>
      </c>
      <c r="EK35" s="149">
        <v>32</v>
      </c>
      <c r="EL35" s="148">
        <v>75</v>
      </c>
      <c r="EM35" s="148">
        <v>38.2</v>
      </c>
      <c r="EN35" s="148"/>
      <c r="EO35" s="148">
        <f>EN35*EM35</f>
        <v>0</v>
      </c>
      <c r="EP35" s="148"/>
      <c r="EQ35" s="147">
        <f>EP35/EM35</f>
        <v>0</v>
      </c>
    </row>
    <row r="36" spans="1:147" ht="19.5" customHeight="1">
      <c r="A36" s="59"/>
      <c r="B36" s="60"/>
      <c r="C36" s="60"/>
      <c r="D36" s="60"/>
      <c r="E36" s="60"/>
      <c r="F36" s="60"/>
      <c r="G36" s="60"/>
      <c r="I36" s="100" t="s">
        <v>174</v>
      </c>
      <c r="J36" s="100">
        <v>360</v>
      </c>
      <c r="K36" s="100">
        <v>130</v>
      </c>
      <c r="L36" s="100">
        <v>9.5</v>
      </c>
      <c r="M36" s="100">
        <v>16</v>
      </c>
      <c r="N36" s="100">
        <v>57.9</v>
      </c>
      <c r="O36" s="100">
        <v>17.27</v>
      </c>
      <c r="Q36" s="59"/>
      <c r="R36" s="60"/>
      <c r="S36" s="60"/>
      <c r="T36" s="60"/>
      <c r="U36" s="60"/>
      <c r="V36" s="60"/>
      <c r="W36" s="60"/>
      <c r="Y36" s="90">
        <v>33</v>
      </c>
      <c r="Z36" s="87">
        <v>43</v>
      </c>
      <c r="AA36" s="87">
        <v>11.4</v>
      </c>
      <c r="AB36" s="89"/>
      <c r="AC36" s="89">
        <f t="shared" si="2"/>
        <v>0</v>
      </c>
      <c r="AD36" s="89"/>
      <c r="AE36" s="88">
        <f t="shared" si="11"/>
        <v>0</v>
      </c>
      <c r="AF36" s="85"/>
      <c r="AG36" s="90">
        <v>67</v>
      </c>
      <c r="AH36" s="87">
        <v>115</v>
      </c>
      <c r="AI36" s="87">
        <v>81.54</v>
      </c>
      <c r="AJ36" s="89"/>
      <c r="AK36" s="89">
        <f t="shared" si="3"/>
        <v>0</v>
      </c>
      <c r="AL36" s="89"/>
      <c r="AM36" s="88">
        <f t="shared" si="12"/>
        <v>0</v>
      </c>
      <c r="AN36" s="85"/>
      <c r="AO36" s="90"/>
      <c r="AP36" s="89"/>
      <c r="AQ36" s="89"/>
      <c r="AR36" s="89"/>
      <c r="AS36" s="89">
        <f t="shared" si="4"/>
        <v>0</v>
      </c>
      <c r="AT36" s="89"/>
      <c r="AU36" s="447" t="e">
        <f t="shared" si="13"/>
        <v>#DIV/0!</v>
      </c>
      <c r="AW36" s="43">
        <v>33</v>
      </c>
      <c r="AX36" s="44">
        <v>2.6</v>
      </c>
      <c r="AY36" s="44">
        <v>0.0417</v>
      </c>
      <c r="AZ36" s="41"/>
      <c r="BA36" s="44">
        <f t="shared" si="14"/>
        <v>0</v>
      </c>
      <c r="BB36" s="42"/>
      <c r="BC36" s="42">
        <f t="shared" si="15"/>
        <v>0</v>
      </c>
      <c r="BD36" s="35"/>
      <c r="BE36" s="43">
        <v>68</v>
      </c>
      <c r="BF36" s="44">
        <v>5.5</v>
      </c>
      <c r="BG36" s="44">
        <v>0.1855</v>
      </c>
      <c r="BH36" s="41"/>
      <c r="BI36" s="44">
        <f t="shared" si="25"/>
        <v>0</v>
      </c>
      <c r="BJ36" s="42"/>
      <c r="BK36" s="42">
        <f t="shared" si="16"/>
        <v>0</v>
      </c>
      <c r="BL36" s="35"/>
      <c r="BM36" s="43">
        <v>103</v>
      </c>
      <c r="BN36" s="45">
        <v>9</v>
      </c>
      <c r="BO36" s="44">
        <v>0.499</v>
      </c>
      <c r="BP36" s="41"/>
      <c r="BQ36" s="44">
        <f t="shared" si="5"/>
        <v>0</v>
      </c>
      <c r="BR36" s="42"/>
      <c r="BS36" s="42">
        <f t="shared" si="17"/>
        <v>0</v>
      </c>
      <c r="CD36" s="59"/>
      <c r="CJ36" s="59"/>
      <c r="CK36" s="59"/>
      <c r="CL36" s="60"/>
      <c r="CM36" s="60"/>
      <c r="CN36" s="60"/>
      <c r="CO36" s="60"/>
      <c r="CQ36" s="166">
        <v>11</v>
      </c>
      <c r="CR36" s="170" t="s">
        <v>364</v>
      </c>
      <c r="CS36" s="175">
        <v>2</v>
      </c>
      <c r="CT36" s="175">
        <v>2.057</v>
      </c>
      <c r="CU36" s="170"/>
      <c r="CV36" s="170">
        <f t="shared" si="35"/>
        <v>0</v>
      </c>
      <c r="CW36" s="170"/>
      <c r="CX36" s="171">
        <f t="shared" si="36"/>
        <v>0</v>
      </c>
      <c r="CZ36" s="212">
        <v>15</v>
      </c>
      <c r="DA36" s="150">
        <v>325</v>
      </c>
      <c r="DB36" s="150" t="s">
        <v>431</v>
      </c>
      <c r="DC36" s="150" t="s">
        <v>431</v>
      </c>
      <c r="DD36" s="150">
        <v>31.67</v>
      </c>
      <c r="DE36" s="150">
        <v>35.57</v>
      </c>
      <c r="DF36" s="150">
        <v>39.46</v>
      </c>
      <c r="DG36" s="150">
        <v>43.34</v>
      </c>
      <c r="DH36" s="150">
        <v>47.2</v>
      </c>
      <c r="DI36" s="150">
        <v>54.9</v>
      </c>
      <c r="DJ36" s="150">
        <v>62.54</v>
      </c>
      <c r="DK36" s="150">
        <v>70.14</v>
      </c>
      <c r="DL36" s="150">
        <v>11.65</v>
      </c>
      <c r="DM36" s="132"/>
      <c r="DO36" s="179">
        <v>33</v>
      </c>
      <c r="DP36" s="183">
        <v>75</v>
      </c>
      <c r="DQ36" s="183">
        <v>75</v>
      </c>
      <c r="DR36" s="184">
        <v>8</v>
      </c>
      <c r="DS36" s="187">
        <v>9.02</v>
      </c>
      <c r="DT36" s="170"/>
      <c r="DU36" s="170">
        <f t="shared" si="33"/>
        <v>0</v>
      </c>
      <c r="DV36" s="170"/>
      <c r="DW36" s="171">
        <f t="shared" si="34"/>
        <v>0</v>
      </c>
      <c r="DY36" s="9">
        <v>32</v>
      </c>
      <c r="DZ36" s="122" t="s">
        <v>414</v>
      </c>
      <c r="EA36" s="122">
        <v>330</v>
      </c>
      <c r="EB36" s="122">
        <v>105</v>
      </c>
      <c r="EC36" s="122">
        <v>7</v>
      </c>
      <c r="ED36" s="124">
        <v>11.7</v>
      </c>
      <c r="EE36" s="120">
        <v>36.5</v>
      </c>
      <c r="EF36" s="57"/>
      <c r="EG36" s="57">
        <f t="shared" si="7"/>
        <v>0</v>
      </c>
      <c r="EH36" s="57"/>
      <c r="EI36" s="58">
        <f t="shared" si="21"/>
        <v>0</v>
      </c>
      <c r="EK36" s="149">
        <v>33</v>
      </c>
      <c r="EL36" s="148">
        <v>80</v>
      </c>
      <c r="EM36" s="148">
        <v>43.5</v>
      </c>
      <c r="EN36" s="148"/>
      <c r="EO36" s="148">
        <f>EN36*EM36</f>
        <v>0</v>
      </c>
      <c r="EP36" s="148"/>
      <c r="EQ36" s="147">
        <f>EP36/EM36</f>
        <v>0</v>
      </c>
    </row>
    <row r="37" spans="1:147" ht="19.5" customHeight="1">
      <c r="A37" s="59"/>
      <c r="B37" s="60"/>
      <c r="C37" s="60"/>
      <c r="D37" s="60"/>
      <c r="E37" s="60"/>
      <c r="F37" s="60"/>
      <c r="G37" s="60"/>
      <c r="I37" s="100" t="s">
        <v>175</v>
      </c>
      <c r="J37" s="100">
        <v>450</v>
      </c>
      <c r="K37" s="100">
        <v>150</v>
      </c>
      <c r="L37" s="100">
        <v>10.5</v>
      </c>
      <c r="M37" s="100">
        <v>18</v>
      </c>
      <c r="N37" s="100">
        <v>77.6</v>
      </c>
      <c r="O37" s="100">
        <v>12.89</v>
      </c>
      <c r="Q37" s="59"/>
      <c r="R37" s="60"/>
      <c r="S37" s="60"/>
      <c r="T37" s="60"/>
      <c r="U37" s="60"/>
      <c r="V37" s="60"/>
      <c r="W37" s="60"/>
      <c r="Y37" s="90">
        <v>34</v>
      </c>
      <c r="Z37" s="87">
        <v>44</v>
      </c>
      <c r="AA37" s="87">
        <v>11.94</v>
      </c>
      <c r="AB37" s="89"/>
      <c r="AC37" s="89">
        <f t="shared" si="2"/>
        <v>0</v>
      </c>
      <c r="AD37" s="89"/>
      <c r="AE37" s="88">
        <f t="shared" si="11"/>
        <v>0</v>
      </c>
      <c r="AF37" s="85"/>
      <c r="AG37" s="90">
        <v>68</v>
      </c>
      <c r="AH37" s="87">
        <v>120</v>
      </c>
      <c r="AI37" s="87">
        <v>88.78</v>
      </c>
      <c r="AJ37" s="89"/>
      <c r="AK37" s="89">
        <f t="shared" si="3"/>
        <v>0</v>
      </c>
      <c r="AL37" s="89"/>
      <c r="AM37" s="88">
        <f t="shared" si="12"/>
        <v>0</v>
      </c>
      <c r="AN37" s="85"/>
      <c r="AO37" s="90"/>
      <c r="AP37" s="89"/>
      <c r="AQ37" s="89"/>
      <c r="AR37" s="89"/>
      <c r="AS37" s="89">
        <f t="shared" si="4"/>
        <v>0</v>
      </c>
      <c r="AT37" s="89"/>
      <c r="AU37" s="447" t="e">
        <f t="shared" si="13"/>
        <v>#DIV/0!</v>
      </c>
      <c r="AW37" s="43">
        <v>34</v>
      </c>
      <c r="AX37" s="44">
        <v>2.65</v>
      </c>
      <c r="AY37" s="44">
        <v>0.0433</v>
      </c>
      <c r="AZ37" s="41"/>
      <c r="BA37" s="44">
        <f t="shared" si="14"/>
        <v>0</v>
      </c>
      <c r="BB37" s="42"/>
      <c r="BC37" s="42">
        <f t="shared" si="15"/>
        <v>0</v>
      </c>
      <c r="BD37" s="35"/>
      <c r="BE37" s="43">
        <v>69</v>
      </c>
      <c r="BF37" s="44">
        <v>5.6</v>
      </c>
      <c r="BG37" s="44">
        <v>0.1933</v>
      </c>
      <c r="BH37" s="41"/>
      <c r="BI37" s="44">
        <f t="shared" si="25"/>
        <v>0</v>
      </c>
      <c r="BJ37" s="42"/>
      <c r="BK37" s="42">
        <f t="shared" si="16"/>
        <v>0</v>
      </c>
      <c r="BL37" s="35"/>
      <c r="BM37" s="43">
        <v>104</v>
      </c>
      <c r="BN37" s="44">
        <v>10</v>
      </c>
      <c r="BO37" s="44">
        <v>0.617</v>
      </c>
      <c r="BP37" s="41"/>
      <c r="BQ37" s="44">
        <f t="shared" si="5"/>
        <v>0</v>
      </c>
      <c r="BR37" s="42"/>
      <c r="BS37" s="42">
        <f t="shared" si="17"/>
        <v>0</v>
      </c>
      <c r="CD37" s="59"/>
      <c r="CJ37" s="59"/>
      <c r="CK37" s="59"/>
      <c r="CL37" s="60"/>
      <c r="CM37" s="60"/>
      <c r="CN37" s="60"/>
      <c r="CO37" s="60"/>
      <c r="CQ37" s="166">
        <v>12</v>
      </c>
      <c r="CR37" s="170" t="s">
        <v>365</v>
      </c>
      <c r="CS37" s="175">
        <v>1.5</v>
      </c>
      <c r="CT37" s="175">
        <v>1.66</v>
      </c>
      <c r="CU37" s="170"/>
      <c r="CV37" s="170">
        <f t="shared" si="35"/>
        <v>0</v>
      </c>
      <c r="CW37" s="170"/>
      <c r="CX37" s="171">
        <f t="shared" si="36"/>
        <v>0</v>
      </c>
      <c r="CZ37" s="212"/>
      <c r="DA37" s="125"/>
      <c r="DB37" s="125"/>
      <c r="DC37" s="126"/>
      <c r="DD37" s="134"/>
      <c r="DE37" s="125"/>
      <c r="DF37" s="125"/>
      <c r="DG37" s="126"/>
      <c r="DH37" s="134"/>
      <c r="DI37" s="58"/>
      <c r="DJ37" s="58"/>
      <c r="DK37" s="58"/>
      <c r="DL37" s="58"/>
      <c r="DM37" s="132"/>
      <c r="DO37" s="179">
        <v>34</v>
      </c>
      <c r="DP37" s="183">
        <v>75</v>
      </c>
      <c r="DQ37" s="183">
        <v>75</v>
      </c>
      <c r="DR37" s="184">
        <v>9</v>
      </c>
      <c r="DS37" s="187">
        <v>10.07</v>
      </c>
      <c r="DT37" s="170"/>
      <c r="DU37" s="170">
        <f t="shared" si="33"/>
        <v>0</v>
      </c>
      <c r="DV37" s="170"/>
      <c r="DW37" s="171">
        <f t="shared" si="34"/>
        <v>0</v>
      </c>
      <c r="DY37" s="9">
        <v>33</v>
      </c>
      <c r="DZ37" s="122" t="s">
        <v>415</v>
      </c>
      <c r="EA37" s="122">
        <v>360</v>
      </c>
      <c r="EB37" s="122">
        <v>110</v>
      </c>
      <c r="EC37" s="122">
        <v>7.5</v>
      </c>
      <c r="ED37" s="124">
        <v>12.6</v>
      </c>
      <c r="EE37" s="120">
        <v>41.9</v>
      </c>
      <c r="EF37" s="57"/>
      <c r="EG37" s="57">
        <f t="shared" si="7"/>
        <v>0</v>
      </c>
      <c r="EH37" s="57"/>
      <c r="EI37" s="58">
        <f t="shared" si="21"/>
        <v>0</v>
      </c>
      <c r="EK37" s="149">
        <v>34</v>
      </c>
      <c r="EL37" s="148">
        <v>85</v>
      </c>
      <c r="EM37" s="148">
        <v>49.1</v>
      </c>
      <c r="EN37" s="148"/>
      <c r="EO37" s="148">
        <f>EN37*EM37</f>
        <v>0</v>
      </c>
      <c r="EP37" s="148"/>
      <c r="EQ37" s="147">
        <f>EP37/EM37</f>
        <v>0</v>
      </c>
    </row>
    <row r="38" spans="1:147" ht="19.5" customHeight="1">
      <c r="A38" s="62"/>
      <c r="B38" s="60"/>
      <c r="C38" s="60"/>
      <c r="D38" s="60"/>
      <c r="E38" s="60"/>
      <c r="F38" s="60"/>
      <c r="G38" s="60"/>
      <c r="I38" s="98"/>
      <c r="J38" s="98"/>
      <c r="K38" s="98"/>
      <c r="L38" s="98"/>
      <c r="M38" s="98"/>
      <c r="N38" s="98"/>
      <c r="O38" s="98"/>
      <c r="Q38" s="59"/>
      <c r="R38" s="60"/>
      <c r="S38" s="60"/>
      <c r="T38" s="60"/>
      <c r="U38" s="60"/>
      <c r="V38" s="60"/>
      <c r="W38" s="60"/>
      <c r="Y38" s="90"/>
      <c r="Z38" s="89"/>
      <c r="AA38" s="89"/>
      <c r="AB38" s="89"/>
      <c r="AC38" s="89"/>
      <c r="AD38" s="89"/>
      <c r="AE38" s="88"/>
      <c r="AF38" s="85"/>
      <c r="AG38" s="90"/>
      <c r="AH38" s="89"/>
      <c r="AI38" s="89"/>
      <c r="AJ38" s="89"/>
      <c r="AK38" s="89"/>
      <c r="AL38" s="89"/>
      <c r="AM38" s="88"/>
      <c r="AN38" s="85"/>
      <c r="AO38" s="80"/>
      <c r="AP38" s="85"/>
      <c r="AQ38" s="85"/>
      <c r="AR38" s="85"/>
      <c r="AS38" s="85"/>
      <c r="AT38" s="89"/>
      <c r="AU38" s="89"/>
      <c r="AW38" s="43">
        <v>35</v>
      </c>
      <c r="AX38" s="44">
        <v>2.7</v>
      </c>
      <c r="AY38" s="44">
        <v>0.0449</v>
      </c>
      <c r="AZ38" s="41"/>
      <c r="BA38" s="44">
        <f t="shared" si="14"/>
        <v>0</v>
      </c>
      <c r="BB38" s="42"/>
      <c r="BC38" s="42">
        <f t="shared" si="15"/>
        <v>0</v>
      </c>
      <c r="BD38" s="35"/>
      <c r="BE38" s="43">
        <v>70</v>
      </c>
      <c r="BF38" s="44">
        <v>5.7</v>
      </c>
      <c r="BG38" s="44">
        <v>0.2</v>
      </c>
      <c r="BH38" s="41"/>
      <c r="BI38" s="44">
        <f t="shared" si="25"/>
        <v>0</v>
      </c>
      <c r="BJ38" s="42"/>
      <c r="BK38" s="42">
        <f t="shared" si="16"/>
        <v>0</v>
      </c>
      <c r="BL38" s="35"/>
      <c r="BM38" s="37"/>
      <c r="BN38" s="38"/>
      <c r="BO38" s="38"/>
      <c r="BP38" s="41"/>
      <c r="BQ38" s="44"/>
      <c r="BR38" s="42"/>
      <c r="BS38" s="192"/>
      <c r="CD38" s="62"/>
      <c r="CJ38" s="59"/>
      <c r="CK38" s="59"/>
      <c r="CL38" s="60"/>
      <c r="CM38" s="60"/>
      <c r="CN38" s="60"/>
      <c r="CO38" s="60"/>
      <c r="CQ38" s="166">
        <v>13</v>
      </c>
      <c r="CR38" s="170" t="s">
        <v>365</v>
      </c>
      <c r="CS38" s="175">
        <v>2</v>
      </c>
      <c r="CT38" s="175">
        <v>2.198</v>
      </c>
      <c r="CU38" s="170"/>
      <c r="CV38" s="170">
        <f t="shared" si="35"/>
        <v>0</v>
      </c>
      <c r="CW38" s="170"/>
      <c r="CX38" s="171">
        <f t="shared" si="36"/>
        <v>0</v>
      </c>
      <c r="CZ38" s="212"/>
      <c r="DA38" s="122"/>
      <c r="DB38" s="122"/>
      <c r="DC38" s="124"/>
      <c r="DD38" s="120"/>
      <c r="DE38" s="122"/>
      <c r="DF38" s="122"/>
      <c r="DG38" s="124"/>
      <c r="DH38" s="120"/>
      <c r="DI38" s="57"/>
      <c r="DJ38" s="57"/>
      <c r="DK38" s="57"/>
      <c r="DL38" s="57"/>
      <c r="DM38" s="57"/>
      <c r="DO38" s="179">
        <v>35</v>
      </c>
      <c r="DP38" s="183">
        <v>80</v>
      </c>
      <c r="DQ38" s="183">
        <v>80</v>
      </c>
      <c r="DR38" s="184">
        <v>5.5</v>
      </c>
      <c r="DS38" s="187">
        <v>6.78</v>
      </c>
      <c r="DT38" s="170"/>
      <c r="DU38" s="170">
        <f t="shared" si="33"/>
        <v>0</v>
      </c>
      <c r="DV38" s="170"/>
      <c r="DW38" s="171">
        <f t="shared" si="34"/>
        <v>0</v>
      </c>
      <c r="DY38" s="9">
        <v>34</v>
      </c>
      <c r="DZ38" s="122" t="s">
        <v>416</v>
      </c>
      <c r="EA38" s="122">
        <v>400</v>
      </c>
      <c r="EB38" s="122">
        <v>115</v>
      </c>
      <c r="EC38" s="122">
        <v>8</v>
      </c>
      <c r="ED38" s="124">
        <v>13.5</v>
      </c>
      <c r="EE38" s="120">
        <v>48.3</v>
      </c>
      <c r="EF38" s="57"/>
      <c r="EG38" s="57">
        <f t="shared" si="7"/>
        <v>0</v>
      </c>
      <c r="EH38" s="57"/>
      <c r="EI38" s="58">
        <f t="shared" si="21"/>
        <v>0</v>
      </c>
      <c r="EK38" s="149">
        <v>35</v>
      </c>
      <c r="EL38" s="148">
        <v>90</v>
      </c>
      <c r="EM38" s="148">
        <v>55.1</v>
      </c>
      <c r="EN38" s="148"/>
      <c r="EO38" s="148">
        <f t="shared" si="8"/>
        <v>0</v>
      </c>
      <c r="EP38" s="148"/>
      <c r="EQ38" s="147">
        <f t="shared" si="22"/>
        <v>0</v>
      </c>
    </row>
    <row r="39" spans="9:147" ht="19.5" customHeight="1" thickBot="1">
      <c r="I39" s="882" t="s">
        <v>323</v>
      </c>
      <c r="J39" s="883"/>
      <c r="K39" s="883"/>
      <c r="L39" s="883"/>
      <c r="M39" s="883"/>
      <c r="N39" s="883"/>
      <c r="O39" s="884"/>
      <c r="Q39" s="59"/>
      <c r="R39" s="60"/>
      <c r="S39" s="60"/>
      <c r="T39" s="60"/>
      <c r="U39" s="60"/>
      <c r="V39" s="60"/>
      <c r="W39" s="60"/>
      <c r="CJ39" s="59"/>
      <c r="CK39" s="59"/>
      <c r="CL39" s="60"/>
      <c r="CM39" s="60"/>
      <c r="CN39" s="60"/>
      <c r="CO39" s="60"/>
      <c r="CQ39" s="166">
        <v>14</v>
      </c>
      <c r="CR39" s="170" t="s">
        <v>366</v>
      </c>
      <c r="CS39" s="175">
        <v>1.5</v>
      </c>
      <c r="CT39" s="175">
        <v>1.778</v>
      </c>
      <c r="CU39" s="170"/>
      <c r="CV39" s="170">
        <f t="shared" si="35"/>
        <v>0</v>
      </c>
      <c r="CW39" s="170"/>
      <c r="CX39" s="171">
        <f t="shared" si="36"/>
        <v>0</v>
      </c>
      <c r="CZ39" s="9"/>
      <c r="DA39" s="122"/>
      <c r="DB39" s="122"/>
      <c r="DC39" s="124"/>
      <c r="DD39" s="120"/>
      <c r="DE39" s="122"/>
      <c r="DF39" s="122"/>
      <c r="DG39" s="124"/>
      <c r="DH39" s="120"/>
      <c r="DI39" s="57"/>
      <c r="DJ39" s="57"/>
      <c r="DK39" s="57"/>
      <c r="DL39" s="57"/>
      <c r="DM39" s="57"/>
      <c r="DO39" s="179">
        <v>36</v>
      </c>
      <c r="DP39" s="183">
        <v>80</v>
      </c>
      <c r="DQ39" s="183">
        <v>80</v>
      </c>
      <c r="DR39" s="184">
        <v>6</v>
      </c>
      <c r="DS39" s="187">
        <v>7.36</v>
      </c>
      <c r="DT39" s="170"/>
      <c r="DU39" s="170">
        <f t="shared" si="33"/>
        <v>0</v>
      </c>
      <c r="DV39" s="170"/>
      <c r="DW39" s="171">
        <f t="shared" si="34"/>
        <v>0</v>
      </c>
      <c r="DY39" s="893" t="s">
        <v>417</v>
      </c>
      <c r="DZ39" s="894"/>
      <c r="EA39" s="894"/>
      <c r="EB39" s="895"/>
      <c r="EC39" s="895"/>
      <c r="ED39" s="895"/>
      <c r="EE39" s="895"/>
      <c r="EF39" s="894"/>
      <c r="EG39" s="894"/>
      <c r="EH39" s="894"/>
      <c r="EI39" s="896"/>
      <c r="EK39" s="149">
        <v>36</v>
      </c>
      <c r="EL39" s="148">
        <v>95</v>
      </c>
      <c r="EM39" s="148">
        <v>61.4</v>
      </c>
      <c r="EN39" s="148"/>
      <c r="EO39" s="148">
        <f t="shared" si="8"/>
        <v>0</v>
      </c>
      <c r="EP39" s="148"/>
      <c r="EQ39" s="147">
        <f t="shared" si="22"/>
        <v>0</v>
      </c>
    </row>
    <row r="40" spans="9:147" ht="18.75" customHeight="1" thickBot="1">
      <c r="I40" s="99" t="s">
        <v>319</v>
      </c>
      <c r="J40" s="882" t="s">
        <v>157</v>
      </c>
      <c r="K40" s="883"/>
      <c r="L40" s="883"/>
      <c r="M40" s="884"/>
      <c r="N40" s="99" t="s">
        <v>158</v>
      </c>
      <c r="O40" s="99" t="s">
        <v>159</v>
      </c>
      <c r="Q40" s="59"/>
      <c r="R40" s="60"/>
      <c r="S40" s="60"/>
      <c r="T40" s="60"/>
      <c r="U40" s="60"/>
      <c r="V40" s="60"/>
      <c r="W40" s="60"/>
      <c r="CJ40" s="59"/>
      <c r="CK40" s="59"/>
      <c r="CL40" s="60"/>
      <c r="CM40" s="60"/>
      <c r="CN40" s="60"/>
      <c r="CO40" s="60"/>
      <c r="CQ40" s="166">
        <v>15</v>
      </c>
      <c r="CR40" s="173" t="s">
        <v>366</v>
      </c>
      <c r="CS40" s="175">
        <v>2</v>
      </c>
      <c r="CT40" s="175">
        <v>2.355</v>
      </c>
      <c r="CU40" s="170"/>
      <c r="CV40" s="170">
        <f t="shared" si="35"/>
        <v>0</v>
      </c>
      <c r="CW40" s="170"/>
      <c r="CX40" s="171">
        <f t="shared" si="36"/>
        <v>0</v>
      </c>
      <c r="DM40" s="57"/>
      <c r="DO40" s="179">
        <v>37</v>
      </c>
      <c r="DP40" s="183">
        <v>80</v>
      </c>
      <c r="DQ40" s="183">
        <v>80</v>
      </c>
      <c r="DR40" s="184">
        <v>7</v>
      </c>
      <c r="DS40" s="187">
        <v>8.51</v>
      </c>
      <c r="DT40" s="170"/>
      <c r="DU40" s="170">
        <f t="shared" si="33"/>
        <v>0</v>
      </c>
      <c r="DV40" s="170"/>
      <c r="DW40" s="171">
        <f t="shared" si="34"/>
        <v>0</v>
      </c>
      <c r="DY40" s="9"/>
      <c r="DZ40" s="122"/>
      <c r="EA40" s="122"/>
      <c r="EB40" s="135" t="s">
        <v>160</v>
      </c>
      <c r="EC40" s="136" t="s">
        <v>161</v>
      </c>
      <c r="ED40" s="137" t="s">
        <v>162</v>
      </c>
      <c r="EE40" s="138" t="s">
        <v>151</v>
      </c>
      <c r="EF40" s="132"/>
      <c r="EG40" s="57"/>
      <c r="EH40" s="57"/>
      <c r="EI40" s="58"/>
      <c r="EK40" s="149">
        <v>37</v>
      </c>
      <c r="EL40" s="148">
        <v>100</v>
      </c>
      <c r="EM40" s="148">
        <v>68</v>
      </c>
      <c r="EN40" s="148"/>
      <c r="EO40" s="148">
        <f t="shared" si="8"/>
        <v>0</v>
      </c>
      <c r="EP40" s="148"/>
      <c r="EQ40" s="147">
        <f t="shared" si="22"/>
        <v>0</v>
      </c>
    </row>
    <row r="41" spans="9:147" ht="19.5" customHeight="1">
      <c r="I41" s="100"/>
      <c r="J41" s="100" t="s">
        <v>160</v>
      </c>
      <c r="K41" s="100" t="s">
        <v>161</v>
      </c>
      <c r="L41" s="100" t="s">
        <v>162</v>
      </c>
      <c r="M41" s="100" t="s">
        <v>163</v>
      </c>
      <c r="N41" s="100"/>
      <c r="O41" s="100"/>
      <c r="Q41" s="59"/>
      <c r="R41" s="60"/>
      <c r="S41" s="60"/>
      <c r="T41" s="60"/>
      <c r="U41" s="60"/>
      <c r="V41" s="60"/>
      <c r="W41" s="60"/>
      <c r="CJ41" s="59"/>
      <c r="CK41" s="59"/>
      <c r="CL41" s="60"/>
      <c r="CM41" s="60"/>
      <c r="CN41" s="60"/>
      <c r="CO41" s="60"/>
      <c r="CQ41" s="166">
        <v>16</v>
      </c>
      <c r="CR41" s="173" t="s">
        <v>367</v>
      </c>
      <c r="CS41" s="175">
        <v>1.5</v>
      </c>
      <c r="CT41" s="175">
        <v>1.849</v>
      </c>
      <c r="CU41" s="170"/>
      <c r="CV41" s="170">
        <f t="shared" si="35"/>
        <v>0</v>
      </c>
      <c r="CW41" s="170"/>
      <c r="CX41" s="171">
        <f t="shared" si="36"/>
        <v>0</v>
      </c>
      <c r="CZ41" s="9"/>
      <c r="DA41" s="122"/>
      <c r="DB41" s="122"/>
      <c r="DC41" s="124"/>
      <c r="DD41" s="120"/>
      <c r="DE41" s="122"/>
      <c r="DF41" s="122"/>
      <c r="DG41" s="124"/>
      <c r="DH41" s="120"/>
      <c r="DI41" s="57"/>
      <c r="DJ41" s="57"/>
      <c r="DK41" s="57"/>
      <c r="DL41" s="57"/>
      <c r="DM41" s="57"/>
      <c r="DO41" s="179">
        <v>38</v>
      </c>
      <c r="DP41" s="183">
        <v>80</v>
      </c>
      <c r="DQ41" s="183">
        <v>80</v>
      </c>
      <c r="DR41" s="184">
        <v>8</v>
      </c>
      <c r="DS41" s="187">
        <v>9.65</v>
      </c>
      <c r="DT41" s="170"/>
      <c r="DU41" s="170">
        <f t="shared" si="33"/>
        <v>0</v>
      </c>
      <c r="DV41" s="170"/>
      <c r="DW41" s="171">
        <f t="shared" si="34"/>
        <v>0</v>
      </c>
      <c r="DY41" s="9">
        <v>36</v>
      </c>
      <c r="DZ41" s="122"/>
      <c r="EA41" s="122"/>
      <c r="EB41" s="133">
        <v>25</v>
      </c>
      <c r="EC41" s="133">
        <v>26</v>
      </c>
      <c r="ED41" s="131">
        <v>2</v>
      </c>
      <c r="EE41" s="134">
        <v>1.09</v>
      </c>
      <c r="EF41" s="57"/>
      <c r="EG41" s="57">
        <f t="shared" si="7"/>
        <v>0</v>
      </c>
      <c r="EH41" s="57"/>
      <c r="EI41" s="58">
        <f t="shared" si="21"/>
        <v>0</v>
      </c>
      <c r="EK41" s="149">
        <v>38</v>
      </c>
      <c r="EL41" s="148"/>
      <c r="EM41" s="148"/>
      <c r="EN41" s="148"/>
      <c r="EO41" s="148">
        <f t="shared" si="8"/>
        <v>0</v>
      </c>
      <c r="EP41" s="148"/>
      <c r="EQ41" s="347" t="e">
        <f t="shared" si="22"/>
        <v>#DIV/0!</v>
      </c>
    </row>
    <row r="42" spans="9:139" ht="19.5" customHeight="1">
      <c r="I42" s="100" t="s">
        <v>176</v>
      </c>
      <c r="J42" s="100">
        <v>117.6</v>
      </c>
      <c r="K42" s="100">
        <v>64</v>
      </c>
      <c r="L42" s="100">
        <v>3.8</v>
      </c>
      <c r="M42" s="100">
        <v>5.1</v>
      </c>
      <c r="N42" s="100">
        <v>8.7</v>
      </c>
      <c r="O42" s="100">
        <v>114.9</v>
      </c>
      <c r="Q42" s="59"/>
      <c r="R42" s="60"/>
      <c r="S42" s="60"/>
      <c r="T42" s="60"/>
      <c r="U42" s="60"/>
      <c r="V42" s="60"/>
      <c r="W42" s="60"/>
      <c r="CJ42" s="59"/>
      <c r="CK42" s="59"/>
      <c r="CL42" s="60"/>
      <c r="CM42" s="60"/>
      <c r="CN42" s="60"/>
      <c r="CO42" s="60"/>
      <c r="CQ42" s="166">
        <v>17</v>
      </c>
      <c r="CR42" s="173" t="s">
        <v>367</v>
      </c>
      <c r="CS42" s="175">
        <v>2</v>
      </c>
      <c r="CT42" s="175">
        <v>2.449</v>
      </c>
      <c r="CU42" s="170"/>
      <c r="CV42" s="170">
        <f t="shared" si="35"/>
        <v>0</v>
      </c>
      <c r="CW42" s="170"/>
      <c r="CX42" s="171">
        <f t="shared" si="36"/>
        <v>0</v>
      </c>
      <c r="CZ42" s="9"/>
      <c r="DA42" s="122"/>
      <c r="DB42" s="122"/>
      <c r="DC42" s="124"/>
      <c r="DD42" s="120"/>
      <c r="DE42" s="122"/>
      <c r="DF42" s="122"/>
      <c r="DG42" s="124"/>
      <c r="DH42" s="120"/>
      <c r="DI42" s="57"/>
      <c r="DJ42" s="57"/>
      <c r="DK42" s="57"/>
      <c r="DL42" s="57"/>
      <c r="DM42" s="57"/>
      <c r="DO42" s="179">
        <v>39</v>
      </c>
      <c r="DP42" s="183">
        <v>90</v>
      </c>
      <c r="DQ42" s="183">
        <v>90</v>
      </c>
      <c r="DR42" s="184">
        <v>6</v>
      </c>
      <c r="DS42" s="187">
        <v>8.33</v>
      </c>
      <c r="DT42" s="170"/>
      <c r="DU42" s="170">
        <f t="shared" si="33"/>
        <v>0</v>
      </c>
      <c r="DV42" s="170"/>
      <c r="DW42" s="171">
        <f t="shared" si="34"/>
        <v>0</v>
      </c>
      <c r="DY42" s="9">
        <v>37</v>
      </c>
      <c r="DZ42" s="122"/>
      <c r="EA42" s="122"/>
      <c r="EB42" s="121">
        <v>25</v>
      </c>
      <c r="EC42" s="121">
        <v>30</v>
      </c>
      <c r="ED42" s="130">
        <v>2</v>
      </c>
      <c r="EE42" s="120">
        <v>1.22</v>
      </c>
      <c r="EF42" s="57"/>
      <c r="EG42" s="57">
        <f t="shared" si="7"/>
        <v>0</v>
      </c>
      <c r="EH42" s="57"/>
      <c r="EI42" s="58">
        <f t="shared" si="21"/>
        <v>0</v>
      </c>
    </row>
    <row r="43" spans="9:139" ht="19.5" customHeight="1">
      <c r="I43" s="100" t="s">
        <v>177</v>
      </c>
      <c r="J43" s="100">
        <v>120</v>
      </c>
      <c r="K43" s="100">
        <v>64</v>
      </c>
      <c r="L43" s="100">
        <v>4.4</v>
      </c>
      <c r="M43" s="100">
        <v>6.3</v>
      </c>
      <c r="N43" s="100">
        <v>10.4</v>
      </c>
      <c r="O43" s="100">
        <v>96.2</v>
      </c>
      <c r="Q43" s="59"/>
      <c r="R43" s="60"/>
      <c r="S43" s="60"/>
      <c r="T43" s="60"/>
      <c r="U43" s="60"/>
      <c r="V43" s="60"/>
      <c r="W43" s="60"/>
      <c r="CJ43" s="59"/>
      <c r="CK43" s="59"/>
      <c r="CL43" s="60"/>
      <c r="CM43" s="60"/>
      <c r="CN43" s="60"/>
      <c r="CO43" s="60"/>
      <c r="CQ43" s="166">
        <v>18</v>
      </c>
      <c r="CR43" s="173" t="s">
        <v>368</v>
      </c>
      <c r="CS43" s="175">
        <v>1.5</v>
      </c>
      <c r="CT43" s="175">
        <v>2.1</v>
      </c>
      <c r="CU43" s="170"/>
      <c r="CV43" s="170">
        <f t="shared" si="35"/>
        <v>0</v>
      </c>
      <c r="CW43" s="170"/>
      <c r="CX43" s="171">
        <f t="shared" si="36"/>
        <v>0</v>
      </c>
      <c r="CZ43" s="9"/>
      <c r="DA43" s="122"/>
      <c r="DB43" s="122"/>
      <c r="DC43" s="124"/>
      <c r="DD43" s="120"/>
      <c r="DE43" s="122"/>
      <c r="DF43" s="122"/>
      <c r="DG43" s="124"/>
      <c r="DH43" s="120"/>
      <c r="DI43" s="57"/>
      <c r="DJ43" s="57"/>
      <c r="DK43" s="57"/>
      <c r="DL43" s="57"/>
      <c r="DM43" s="57"/>
      <c r="DO43" s="179">
        <v>40</v>
      </c>
      <c r="DP43" s="183">
        <v>90</v>
      </c>
      <c r="DQ43" s="183">
        <v>90</v>
      </c>
      <c r="DR43" s="184">
        <v>7</v>
      </c>
      <c r="DS43" s="187">
        <v>9.64</v>
      </c>
      <c r="DT43" s="170"/>
      <c r="DU43" s="170">
        <f t="shared" si="33"/>
        <v>0</v>
      </c>
      <c r="DV43" s="170"/>
      <c r="DW43" s="171">
        <f t="shared" si="34"/>
        <v>0</v>
      </c>
      <c r="DY43" s="9">
        <v>38</v>
      </c>
      <c r="DZ43" s="122"/>
      <c r="EA43" s="122"/>
      <c r="EB43" s="121">
        <v>28</v>
      </c>
      <c r="EC43" s="121">
        <v>27</v>
      </c>
      <c r="ED43" s="130">
        <v>2.5</v>
      </c>
      <c r="EE43" s="120">
        <v>1.42</v>
      </c>
      <c r="EF43" s="57"/>
      <c r="EG43" s="57">
        <f t="shared" si="7"/>
        <v>0</v>
      </c>
      <c r="EH43" s="57"/>
      <c r="EI43" s="58">
        <f t="shared" si="21"/>
        <v>0</v>
      </c>
    </row>
    <row r="44" spans="9:139" ht="19.5" customHeight="1">
      <c r="I44" s="100" t="s">
        <v>178</v>
      </c>
      <c r="J44" s="100">
        <v>137.4</v>
      </c>
      <c r="K44" s="100">
        <v>73</v>
      </c>
      <c r="L44" s="100">
        <v>3.8</v>
      </c>
      <c r="M44" s="100">
        <v>5.6</v>
      </c>
      <c r="N44" s="100">
        <v>10.5</v>
      </c>
      <c r="O44" s="100">
        <v>95.2</v>
      </c>
      <c r="Q44" s="59"/>
      <c r="R44" s="60"/>
      <c r="S44" s="60"/>
      <c r="T44" s="60"/>
      <c r="U44" s="60"/>
      <c r="V44" s="60"/>
      <c r="W44" s="60"/>
      <c r="CJ44" s="59"/>
      <c r="CK44" s="59"/>
      <c r="CL44" s="60"/>
      <c r="CM44" s="60"/>
      <c r="CN44" s="60"/>
      <c r="CO44" s="60"/>
      <c r="CQ44" s="166">
        <v>19</v>
      </c>
      <c r="CR44" s="173" t="s">
        <v>368</v>
      </c>
      <c r="CS44" s="175">
        <v>2</v>
      </c>
      <c r="CT44" s="175">
        <v>2.79</v>
      </c>
      <c r="CU44" s="170"/>
      <c r="CV44" s="170">
        <f t="shared" si="35"/>
        <v>0</v>
      </c>
      <c r="CW44" s="170"/>
      <c r="CX44" s="171">
        <f t="shared" si="36"/>
        <v>0</v>
      </c>
      <c r="CZ44" s="9"/>
      <c r="DA44" s="122"/>
      <c r="DB44" s="122"/>
      <c r="DC44" s="124"/>
      <c r="DD44" s="120"/>
      <c r="DE44" s="122"/>
      <c r="DF44" s="122"/>
      <c r="DG44" s="124"/>
      <c r="DH44" s="120"/>
      <c r="DI44" s="57"/>
      <c r="DJ44" s="57"/>
      <c r="DK44" s="57"/>
      <c r="DL44" s="57"/>
      <c r="DM44" s="57"/>
      <c r="DO44" s="179">
        <v>41</v>
      </c>
      <c r="DP44" s="183">
        <v>90</v>
      </c>
      <c r="DQ44" s="183">
        <v>90</v>
      </c>
      <c r="DR44" s="184">
        <v>8</v>
      </c>
      <c r="DS44" s="187">
        <v>10.93</v>
      </c>
      <c r="DT44" s="170"/>
      <c r="DU44" s="170">
        <f t="shared" si="33"/>
        <v>0</v>
      </c>
      <c r="DV44" s="170"/>
      <c r="DW44" s="171">
        <f t="shared" si="34"/>
        <v>0</v>
      </c>
      <c r="DY44" s="9">
        <v>39</v>
      </c>
      <c r="DZ44" s="122"/>
      <c r="EA44" s="122"/>
      <c r="EB44" s="121">
        <v>30</v>
      </c>
      <c r="EC44" s="121">
        <v>25</v>
      </c>
      <c r="ED44" s="130">
        <v>3</v>
      </c>
      <c r="EE44" s="120">
        <v>1.61</v>
      </c>
      <c r="EF44" s="57"/>
      <c r="EG44" s="57">
        <f t="shared" si="7"/>
        <v>0</v>
      </c>
      <c r="EH44" s="57"/>
      <c r="EI44" s="58">
        <f t="shared" si="21"/>
        <v>0</v>
      </c>
    </row>
    <row r="45" spans="9:139" ht="19.5" customHeight="1">
      <c r="I45" s="100" t="s">
        <v>179</v>
      </c>
      <c r="J45" s="100">
        <v>140</v>
      </c>
      <c r="K45" s="100">
        <v>73</v>
      </c>
      <c r="L45" s="100">
        <v>4.7</v>
      </c>
      <c r="M45" s="100">
        <v>6.9</v>
      </c>
      <c r="N45" s="100">
        <v>12.9</v>
      </c>
      <c r="O45" s="100">
        <v>77.5</v>
      </c>
      <c r="Q45" s="59"/>
      <c r="R45" s="60"/>
      <c r="S45" s="60"/>
      <c r="T45" s="60"/>
      <c r="U45" s="60"/>
      <c r="V45" s="60"/>
      <c r="W45" s="60"/>
      <c r="CJ45" s="59"/>
      <c r="CK45" s="59"/>
      <c r="CL45" s="60"/>
      <c r="CM45" s="60"/>
      <c r="CN45" s="60"/>
      <c r="CO45" s="60"/>
      <c r="CQ45" s="166">
        <v>20</v>
      </c>
      <c r="CR45" s="173" t="s">
        <v>368</v>
      </c>
      <c r="CS45" s="175">
        <v>2.5</v>
      </c>
      <c r="CT45" s="175">
        <v>3.47</v>
      </c>
      <c r="CU45" s="170"/>
      <c r="CV45" s="170">
        <f t="shared" si="35"/>
        <v>0</v>
      </c>
      <c r="CW45" s="170"/>
      <c r="CX45" s="171">
        <f t="shared" si="36"/>
        <v>0</v>
      </c>
      <c r="CZ45" s="9"/>
      <c r="DA45" s="122"/>
      <c r="DB45" s="122"/>
      <c r="DC45" s="124"/>
      <c r="DD45" s="120"/>
      <c r="DE45" s="122"/>
      <c r="DF45" s="122"/>
      <c r="DG45" s="124"/>
      <c r="DH45" s="120"/>
      <c r="DI45" s="57"/>
      <c r="DJ45" s="57"/>
      <c r="DK45" s="57"/>
      <c r="DL45" s="57"/>
      <c r="DM45" s="57"/>
      <c r="DO45" s="179">
        <v>42</v>
      </c>
      <c r="DP45" s="183">
        <v>90</v>
      </c>
      <c r="DQ45" s="183">
        <v>90</v>
      </c>
      <c r="DR45" s="184">
        <v>9</v>
      </c>
      <c r="DS45" s="187">
        <v>12.2</v>
      </c>
      <c r="DT45" s="170"/>
      <c r="DU45" s="170">
        <f t="shared" si="33"/>
        <v>0</v>
      </c>
      <c r="DV45" s="170"/>
      <c r="DW45" s="171">
        <f t="shared" si="34"/>
        <v>0</v>
      </c>
      <c r="DY45" s="9">
        <v>40</v>
      </c>
      <c r="DZ45" s="122"/>
      <c r="EA45" s="122"/>
      <c r="EB45" s="121">
        <v>30</v>
      </c>
      <c r="EC45" s="121">
        <v>30</v>
      </c>
      <c r="ED45" s="130">
        <v>2</v>
      </c>
      <c r="EE45" s="120">
        <v>1.3</v>
      </c>
      <c r="EF45" s="57"/>
      <c r="EG45" s="57">
        <f t="shared" si="7"/>
        <v>0</v>
      </c>
      <c r="EH45" s="57"/>
      <c r="EI45" s="58">
        <f t="shared" si="21"/>
        <v>0</v>
      </c>
    </row>
    <row r="46" spans="9:139" ht="19.5" customHeight="1">
      <c r="I46" s="100" t="s">
        <v>180</v>
      </c>
      <c r="J46" s="100">
        <v>157</v>
      </c>
      <c r="K46" s="100">
        <v>82</v>
      </c>
      <c r="L46" s="100">
        <v>4</v>
      </c>
      <c r="M46" s="100">
        <v>5.9</v>
      </c>
      <c r="N46" s="100">
        <v>12.7</v>
      </c>
      <c r="O46" s="100">
        <v>78.7</v>
      </c>
      <c r="Q46" s="59"/>
      <c r="R46" s="60"/>
      <c r="S46" s="60"/>
      <c r="T46" s="60"/>
      <c r="U46" s="60"/>
      <c r="V46" s="60"/>
      <c r="W46" s="60"/>
      <c r="CJ46" s="59"/>
      <c r="CK46" s="59"/>
      <c r="CL46" s="60"/>
      <c r="CM46" s="60"/>
      <c r="CN46" s="60"/>
      <c r="CO46" s="60"/>
      <c r="CQ46" s="166">
        <v>21</v>
      </c>
      <c r="CR46" s="173" t="s">
        <v>369</v>
      </c>
      <c r="CS46" s="175">
        <v>1.5</v>
      </c>
      <c r="CT46" s="175">
        <v>1.849</v>
      </c>
      <c r="CU46" s="170"/>
      <c r="CV46" s="170">
        <f t="shared" si="35"/>
        <v>0</v>
      </c>
      <c r="CW46" s="170"/>
      <c r="CX46" s="171">
        <f t="shared" si="36"/>
        <v>0</v>
      </c>
      <c r="CZ46" s="9"/>
      <c r="DA46" s="122"/>
      <c r="DB46" s="122"/>
      <c r="DC46" s="124"/>
      <c r="DD46" s="120"/>
      <c r="DE46" s="122"/>
      <c r="DF46" s="122"/>
      <c r="DG46" s="124"/>
      <c r="DH46" s="120"/>
      <c r="DI46" s="57"/>
      <c r="DJ46" s="57"/>
      <c r="DK46" s="57"/>
      <c r="DL46" s="57"/>
      <c r="DM46" s="57"/>
      <c r="DO46" s="179">
        <v>43</v>
      </c>
      <c r="DP46" s="183">
        <v>100</v>
      </c>
      <c r="DQ46" s="183">
        <v>100</v>
      </c>
      <c r="DR46" s="184">
        <v>6.5</v>
      </c>
      <c r="DS46" s="187">
        <v>10.06</v>
      </c>
      <c r="DT46" s="170">
        <v>3.6</v>
      </c>
      <c r="DU46" s="170">
        <f t="shared" si="33"/>
        <v>36.216</v>
      </c>
      <c r="DV46" s="170"/>
      <c r="DW46" s="171">
        <f t="shared" si="34"/>
        <v>0</v>
      </c>
      <c r="DY46" s="9">
        <v>41</v>
      </c>
      <c r="DZ46" s="122"/>
      <c r="EA46" s="122"/>
      <c r="EB46" s="121">
        <v>32</v>
      </c>
      <c r="EC46" s="121">
        <v>20</v>
      </c>
      <c r="ED46" s="130">
        <v>2</v>
      </c>
      <c r="EE46" s="120">
        <v>1.03</v>
      </c>
      <c r="EF46" s="57"/>
      <c r="EG46" s="57">
        <f t="shared" si="7"/>
        <v>0</v>
      </c>
      <c r="EH46" s="57"/>
      <c r="EI46" s="58">
        <f t="shared" si="21"/>
        <v>0</v>
      </c>
    </row>
    <row r="47" spans="9:139" ht="19.5" customHeight="1">
      <c r="I47" s="100" t="s">
        <v>181</v>
      </c>
      <c r="J47" s="100">
        <v>160</v>
      </c>
      <c r="K47" s="100">
        <v>82</v>
      </c>
      <c r="L47" s="100">
        <v>5</v>
      </c>
      <c r="M47" s="100">
        <v>7.4</v>
      </c>
      <c r="N47" s="100">
        <v>15.8</v>
      </c>
      <c r="O47" s="100">
        <v>63.3</v>
      </c>
      <c r="Q47" s="59"/>
      <c r="R47" s="60"/>
      <c r="S47" s="60"/>
      <c r="T47" s="60"/>
      <c r="U47" s="60"/>
      <c r="V47" s="60"/>
      <c r="W47" s="60"/>
      <c r="CJ47" s="59"/>
      <c r="CK47" s="59"/>
      <c r="CL47" s="60"/>
      <c r="CM47" s="60"/>
      <c r="CN47" s="60"/>
      <c r="CO47" s="60"/>
      <c r="CQ47" s="166">
        <v>22</v>
      </c>
      <c r="CR47" s="173" t="s">
        <v>369</v>
      </c>
      <c r="CS47" s="175">
        <v>2</v>
      </c>
      <c r="CT47" s="175">
        <v>2.449</v>
      </c>
      <c r="CU47" s="170"/>
      <c r="CV47" s="170">
        <f t="shared" si="35"/>
        <v>0</v>
      </c>
      <c r="CW47" s="170"/>
      <c r="CX47" s="171">
        <f t="shared" si="36"/>
        <v>0</v>
      </c>
      <c r="CZ47" s="9"/>
      <c r="DA47" s="122"/>
      <c r="DB47" s="122"/>
      <c r="DC47" s="124"/>
      <c r="DD47" s="120"/>
      <c r="DE47" s="122"/>
      <c r="DF47" s="122"/>
      <c r="DG47" s="124"/>
      <c r="DH47" s="120"/>
      <c r="DI47" s="57"/>
      <c r="DJ47" s="57"/>
      <c r="DK47" s="57"/>
      <c r="DL47" s="57"/>
      <c r="DM47" s="57"/>
      <c r="DO47" s="179">
        <v>44</v>
      </c>
      <c r="DP47" s="183">
        <v>100</v>
      </c>
      <c r="DQ47" s="183">
        <v>100</v>
      </c>
      <c r="DR47" s="184">
        <v>7</v>
      </c>
      <c r="DS47" s="187">
        <v>10.79</v>
      </c>
      <c r="DT47" s="170"/>
      <c r="DU47" s="170">
        <f t="shared" si="33"/>
        <v>0</v>
      </c>
      <c r="DV47" s="170"/>
      <c r="DW47" s="171">
        <f t="shared" si="34"/>
        <v>0</v>
      </c>
      <c r="DY47" s="9">
        <v>42</v>
      </c>
      <c r="DZ47" s="122"/>
      <c r="EA47" s="122"/>
      <c r="EB47" s="121">
        <v>32</v>
      </c>
      <c r="EC47" s="121">
        <v>25</v>
      </c>
      <c r="ED47" s="130">
        <v>2</v>
      </c>
      <c r="EE47" s="120">
        <v>1.17</v>
      </c>
      <c r="EF47" s="57"/>
      <c r="EG47" s="57">
        <f t="shared" si="7"/>
        <v>0</v>
      </c>
      <c r="EH47" s="57"/>
      <c r="EI47" s="58">
        <f t="shared" si="21"/>
        <v>0</v>
      </c>
    </row>
    <row r="48" spans="9:139" ht="19.5" customHeight="1">
      <c r="I48" s="100" t="s">
        <v>182</v>
      </c>
      <c r="J48" s="100">
        <v>177</v>
      </c>
      <c r="K48" s="100">
        <v>91</v>
      </c>
      <c r="L48" s="100">
        <v>4.3</v>
      </c>
      <c r="M48" s="100">
        <v>6.5</v>
      </c>
      <c r="N48" s="100">
        <v>15.4</v>
      </c>
      <c r="O48" s="100">
        <v>64.9</v>
      </c>
      <c r="Q48" s="59"/>
      <c r="R48" s="60"/>
      <c r="S48" s="60"/>
      <c r="T48" s="60"/>
      <c r="U48" s="60"/>
      <c r="V48" s="60"/>
      <c r="W48" s="60"/>
      <c r="CJ48" s="59"/>
      <c r="CK48" s="59"/>
      <c r="CL48" s="60"/>
      <c r="CM48" s="60"/>
      <c r="CN48" s="60"/>
      <c r="CO48" s="60"/>
      <c r="CQ48" s="166">
        <v>23</v>
      </c>
      <c r="CR48" s="173" t="s">
        <v>369</v>
      </c>
      <c r="CS48" s="175">
        <v>2.5</v>
      </c>
      <c r="CT48" s="175">
        <v>3.02</v>
      </c>
      <c r="CU48" s="170"/>
      <c r="CV48" s="170">
        <f t="shared" si="35"/>
        <v>0</v>
      </c>
      <c r="CW48" s="170"/>
      <c r="CX48" s="171">
        <f t="shared" si="36"/>
        <v>0</v>
      </c>
      <c r="CZ48" s="9"/>
      <c r="DA48" s="122"/>
      <c r="DB48" s="122"/>
      <c r="DC48" s="124"/>
      <c r="DD48" s="120"/>
      <c r="DE48" s="122"/>
      <c r="DF48" s="122"/>
      <c r="DG48" s="124"/>
      <c r="DH48" s="120"/>
      <c r="DI48" s="57"/>
      <c r="DJ48" s="57"/>
      <c r="DK48" s="57"/>
      <c r="DL48" s="57"/>
      <c r="DM48" s="57"/>
      <c r="DO48" s="179">
        <v>45</v>
      </c>
      <c r="DP48" s="183">
        <v>100</v>
      </c>
      <c r="DQ48" s="183">
        <v>100</v>
      </c>
      <c r="DR48" s="184">
        <v>8</v>
      </c>
      <c r="DS48" s="187">
        <v>12.25</v>
      </c>
      <c r="DT48" s="170"/>
      <c r="DU48" s="170">
        <f t="shared" si="33"/>
        <v>0</v>
      </c>
      <c r="DV48" s="170"/>
      <c r="DW48" s="171">
        <f t="shared" si="34"/>
        <v>0</v>
      </c>
      <c r="DY48" s="9">
        <v>43</v>
      </c>
      <c r="DZ48" s="122"/>
      <c r="EA48" s="122"/>
      <c r="EB48" s="121">
        <v>32</v>
      </c>
      <c r="EC48" s="121">
        <v>32</v>
      </c>
      <c r="ED48" s="130">
        <v>2</v>
      </c>
      <c r="EE48" s="120">
        <v>1.39</v>
      </c>
      <c r="EF48" s="57"/>
      <c r="EG48" s="57">
        <f t="shared" si="7"/>
        <v>0</v>
      </c>
      <c r="EH48" s="57"/>
      <c r="EI48" s="58">
        <f t="shared" si="21"/>
        <v>0</v>
      </c>
    </row>
    <row r="49" spans="9:139" ht="19.5" customHeight="1">
      <c r="I49" s="100" t="s">
        <v>183</v>
      </c>
      <c r="J49" s="100">
        <v>180</v>
      </c>
      <c r="K49" s="100">
        <v>91</v>
      </c>
      <c r="L49" s="100">
        <v>5.3</v>
      </c>
      <c r="M49" s="100">
        <v>8</v>
      </c>
      <c r="N49" s="100">
        <v>18.8</v>
      </c>
      <c r="O49" s="100">
        <v>53.2</v>
      </c>
      <c r="Q49" s="62"/>
      <c r="R49" s="60"/>
      <c r="S49" s="60"/>
      <c r="T49" s="60"/>
      <c r="U49" s="60"/>
      <c r="V49" s="60"/>
      <c r="W49" s="60"/>
      <c r="CJ49" s="59"/>
      <c r="CK49" s="59"/>
      <c r="CL49" s="60"/>
      <c r="CM49" s="60"/>
      <c r="CN49" s="60"/>
      <c r="CO49" s="60"/>
      <c r="CQ49" s="166">
        <v>24</v>
      </c>
      <c r="CR49" s="173" t="s">
        <v>370</v>
      </c>
      <c r="CS49" s="175">
        <v>1.5</v>
      </c>
      <c r="CT49" s="175">
        <v>2.037</v>
      </c>
      <c r="CU49" s="170"/>
      <c r="CV49" s="170">
        <f t="shared" si="35"/>
        <v>0</v>
      </c>
      <c r="CW49" s="170"/>
      <c r="CX49" s="171">
        <f t="shared" si="36"/>
        <v>0</v>
      </c>
      <c r="CZ49" s="9"/>
      <c r="DA49" s="122"/>
      <c r="DB49" s="122"/>
      <c r="DC49" s="124"/>
      <c r="DD49" s="120"/>
      <c r="DE49" s="122"/>
      <c r="DF49" s="122"/>
      <c r="DG49" s="124"/>
      <c r="DH49" s="120"/>
      <c r="DI49" s="57"/>
      <c r="DJ49" s="57"/>
      <c r="DK49" s="57"/>
      <c r="DL49" s="57"/>
      <c r="DM49" s="57"/>
      <c r="DO49" s="179">
        <v>46</v>
      </c>
      <c r="DP49" s="183">
        <v>100</v>
      </c>
      <c r="DQ49" s="183">
        <v>100</v>
      </c>
      <c r="DR49" s="184">
        <v>10</v>
      </c>
      <c r="DS49" s="187">
        <v>15.1</v>
      </c>
      <c r="DT49" s="170"/>
      <c r="DU49" s="170">
        <f t="shared" si="33"/>
        <v>0</v>
      </c>
      <c r="DV49" s="170"/>
      <c r="DW49" s="171">
        <f t="shared" si="34"/>
        <v>0</v>
      </c>
      <c r="DY49" s="9">
        <v>44</v>
      </c>
      <c r="DZ49" s="122"/>
      <c r="EA49" s="122"/>
      <c r="EB49" s="121">
        <v>38</v>
      </c>
      <c r="EC49" s="121">
        <v>95</v>
      </c>
      <c r="ED49" s="130">
        <v>2.5</v>
      </c>
      <c r="EE49" s="120">
        <v>4.3</v>
      </c>
      <c r="EF49" s="57"/>
      <c r="EG49" s="57">
        <f t="shared" si="7"/>
        <v>0</v>
      </c>
      <c r="EH49" s="57"/>
      <c r="EI49" s="58">
        <f t="shared" si="21"/>
        <v>0</v>
      </c>
    </row>
    <row r="50" spans="9:139" ht="19.5" customHeight="1">
      <c r="I50" s="100" t="s">
        <v>184</v>
      </c>
      <c r="J50" s="100">
        <v>200</v>
      </c>
      <c r="K50" s="100">
        <v>100</v>
      </c>
      <c r="L50" s="100">
        <v>5.6</v>
      </c>
      <c r="M50" s="100">
        <v>8.5</v>
      </c>
      <c r="N50" s="100">
        <v>22.4</v>
      </c>
      <c r="O50" s="100">
        <v>44.6</v>
      </c>
      <c r="CJ50" s="59"/>
      <c r="CK50" s="59"/>
      <c r="CL50" s="60"/>
      <c r="CM50" s="60"/>
      <c r="CN50" s="60"/>
      <c r="CO50" s="60"/>
      <c r="CQ50" s="166">
        <v>25</v>
      </c>
      <c r="CR50" s="173" t="s">
        <v>370</v>
      </c>
      <c r="CS50" s="175">
        <v>2</v>
      </c>
      <c r="CT50" s="175">
        <v>2.7</v>
      </c>
      <c r="CU50" s="170"/>
      <c r="CV50" s="170">
        <f t="shared" si="35"/>
        <v>0</v>
      </c>
      <c r="CW50" s="170"/>
      <c r="CX50" s="171">
        <f t="shared" si="36"/>
        <v>0</v>
      </c>
      <c r="CZ50" s="9"/>
      <c r="DA50" s="122"/>
      <c r="DB50" s="122"/>
      <c r="DC50" s="124"/>
      <c r="DD50" s="120"/>
      <c r="DE50" s="122"/>
      <c r="DF50" s="122"/>
      <c r="DG50" s="124"/>
      <c r="DH50" s="120"/>
      <c r="DI50" s="57"/>
      <c r="DJ50" s="57"/>
      <c r="DK50" s="57"/>
      <c r="DL50" s="57"/>
      <c r="DM50" s="57"/>
      <c r="DO50" s="179">
        <v>47</v>
      </c>
      <c r="DP50" s="183">
        <v>100</v>
      </c>
      <c r="DQ50" s="183">
        <v>100</v>
      </c>
      <c r="DR50" s="184">
        <v>12</v>
      </c>
      <c r="DS50" s="187">
        <v>17.9</v>
      </c>
      <c r="DT50" s="170"/>
      <c r="DU50" s="170">
        <f t="shared" si="33"/>
        <v>0</v>
      </c>
      <c r="DV50" s="170"/>
      <c r="DW50" s="171">
        <f t="shared" si="34"/>
        <v>0</v>
      </c>
      <c r="DY50" s="9">
        <v>45</v>
      </c>
      <c r="DZ50" s="122"/>
      <c r="EA50" s="122"/>
      <c r="EB50" s="121">
        <v>40</v>
      </c>
      <c r="EC50" s="121">
        <v>20</v>
      </c>
      <c r="ED50" s="130">
        <v>2</v>
      </c>
      <c r="EE50" s="120">
        <v>1.14</v>
      </c>
      <c r="EF50" s="57"/>
      <c r="EG50" s="57">
        <f t="shared" si="7"/>
        <v>0</v>
      </c>
      <c r="EH50" s="57"/>
      <c r="EI50" s="58">
        <f t="shared" si="21"/>
        <v>0</v>
      </c>
    </row>
    <row r="51" spans="9:139" ht="19.5" customHeight="1">
      <c r="I51" s="100" t="s">
        <v>185</v>
      </c>
      <c r="J51" s="100">
        <v>230</v>
      </c>
      <c r="K51" s="100">
        <v>110</v>
      </c>
      <c r="L51" s="100">
        <v>5.6</v>
      </c>
      <c r="M51" s="100">
        <v>9</v>
      </c>
      <c r="N51" s="100">
        <v>25.8</v>
      </c>
      <c r="O51" s="100">
        <v>38.8</v>
      </c>
      <c r="CJ51" s="59"/>
      <c r="CK51" s="59"/>
      <c r="CL51" s="60"/>
      <c r="CM51" s="60"/>
      <c r="CN51" s="60"/>
      <c r="CO51" s="60"/>
      <c r="CQ51" s="166">
        <v>26</v>
      </c>
      <c r="CR51" s="173" t="s">
        <v>370</v>
      </c>
      <c r="CS51" s="175">
        <v>2.5</v>
      </c>
      <c r="CT51" s="175">
        <v>3.32</v>
      </c>
      <c r="CU51" s="170"/>
      <c r="CV51" s="170">
        <f t="shared" si="35"/>
        <v>0</v>
      </c>
      <c r="CW51" s="170"/>
      <c r="CX51" s="171">
        <f t="shared" si="36"/>
        <v>0</v>
      </c>
      <c r="CZ51" s="9"/>
      <c r="DA51" s="122"/>
      <c r="DB51" s="122"/>
      <c r="DC51" s="124"/>
      <c r="DD51" s="120"/>
      <c r="DE51" s="122"/>
      <c r="DF51" s="122"/>
      <c r="DG51" s="124"/>
      <c r="DH51" s="120"/>
      <c r="DI51" s="57"/>
      <c r="DJ51" s="57"/>
      <c r="DK51" s="57"/>
      <c r="DL51" s="57"/>
      <c r="DM51" s="57"/>
      <c r="DO51" s="179">
        <v>48</v>
      </c>
      <c r="DP51" s="183">
        <v>110</v>
      </c>
      <c r="DQ51" s="183">
        <v>110</v>
      </c>
      <c r="DR51" s="184">
        <v>7</v>
      </c>
      <c r="DS51" s="187">
        <v>11.89</v>
      </c>
      <c r="DT51" s="170"/>
      <c r="DU51" s="170">
        <f t="shared" si="33"/>
        <v>0</v>
      </c>
      <c r="DV51" s="170"/>
      <c r="DW51" s="171">
        <f t="shared" si="34"/>
        <v>0</v>
      </c>
      <c r="DY51" s="9">
        <v>46</v>
      </c>
      <c r="DZ51" s="122"/>
      <c r="EA51" s="122"/>
      <c r="EB51" s="121">
        <v>40</v>
      </c>
      <c r="EC51" s="121">
        <v>20</v>
      </c>
      <c r="ED51" s="130">
        <v>3</v>
      </c>
      <c r="EE51" s="120">
        <v>1.61</v>
      </c>
      <c r="EF51" s="57"/>
      <c r="EG51" s="57">
        <f t="shared" si="7"/>
        <v>0</v>
      </c>
      <c r="EH51" s="57"/>
      <c r="EI51" s="58">
        <f t="shared" si="21"/>
        <v>0</v>
      </c>
    </row>
    <row r="52" spans="9:139" ht="19.5" customHeight="1">
      <c r="I52" s="100" t="s">
        <v>186</v>
      </c>
      <c r="J52" s="100">
        <v>258</v>
      </c>
      <c r="K52" s="100">
        <v>120</v>
      </c>
      <c r="L52" s="100">
        <v>5.8</v>
      </c>
      <c r="M52" s="100">
        <v>8.5</v>
      </c>
      <c r="N52" s="100">
        <v>28</v>
      </c>
      <c r="O52" s="100">
        <v>35.7</v>
      </c>
      <c r="CJ52" s="62"/>
      <c r="CK52" s="62"/>
      <c r="CL52" s="60"/>
      <c r="CM52" s="60"/>
      <c r="CN52" s="60"/>
      <c r="CO52" s="60"/>
      <c r="CQ52" s="166">
        <v>27</v>
      </c>
      <c r="CR52" s="173" t="s">
        <v>371</v>
      </c>
      <c r="CS52" s="175">
        <v>1.5</v>
      </c>
      <c r="CT52" s="175">
        <v>2.108</v>
      </c>
      <c r="CU52" s="170"/>
      <c r="CV52" s="170">
        <f t="shared" si="35"/>
        <v>0</v>
      </c>
      <c r="CW52" s="170"/>
      <c r="CX52" s="171">
        <f t="shared" si="36"/>
        <v>0</v>
      </c>
      <c r="CZ52" s="9"/>
      <c r="DA52" s="122"/>
      <c r="DB52" s="122"/>
      <c r="DC52" s="124"/>
      <c r="DD52" s="120"/>
      <c r="DE52" s="122"/>
      <c r="DF52" s="122"/>
      <c r="DG52" s="124"/>
      <c r="DH52" s="120"/>
      <c r="DI52" s="57"/>
      <c r="DJ52" s="57"/>
      <c r="DK52" s="57"/>
      <c r="DL52" s="57"/>
      <c r="DM52" s="57"/>
      <c r="DO52" s="179">
        <v>49</v>
      </c>
      <c r="DP52" s="183">
        <v>110</v>
      </c>
      <c r="DQ52" s="183">
        <v>110</v>
      </c>
      <c r="DR52" s="184">
        <v>8</v>
      </c>
      <c r="DS52" s="187">
        <v>13.5</v>
      </c>
      <c r="DT52" s="170"/>
      <c r="DU52" s="170">
        <f t="shared" si="33"/>
        <v>0</v>
      </c>
      <c r="DV52" s="170"/>
      <c r="DW52" s="171">
        <f t="shared" si="34"/>
        <v>0</v>
      </c>
      <c r="DY52" s="9">
        <v>47</v>
      </c>
      <c r="DZ52" s="122"/>
      <c r="EA52" s="122"/>
      <c r="EB52" s="121">
        <v>40</v>
      </c>
      <c r="EC52" s="121">
        <v>30</v>
      </c>
      <c r="ED52" s="130">
        <v>2</v>
      </c>
      <c r="EE52" s="120">
        <v>1.45</v>
      </c>
      <c r="EF52" s="57"/>
      <c r="EG52" s="57">
        <f t="shared" si="7"/>
        <v>0</v>
      </c>
      <c r="EH52" s="57"/>
      <c r="EI52" s="58">
        <f t="shared" si="21"/>
        <v>0</v>
      </c>
    </row>
    <row r="53" spans="9:139" ht="19.5" customHeight="1">
      <c r="I53" s="100" t="s">
        <v>187</v>
      </c>
      <c r="J53" s="100">
        <v>261</v>
      </c>
      <c r="K53" s="100">
        <v>120</v>
      </c>
      <c r="L53" s="100">
        <v>6</v>
      </c>
      <c r="M53" s="100">
        <v>10</v>
      </c>
      <c r="N53" s="100">
        <v>31.2</v>
      </c>
      <c r="O53" s="100">
        <v>32.1</v>
      </c>
      <c r="CQ53" s="166">
        <v>28</v>
      </c>
      <c r="CR53" s="173" t="s">
        <v>371</v>
      </c>
      <c r="CS53" s="175">
        <v>2</v>
      </c>
      <c r="CT53" s="175">
        <v>2.794</v>
      </c>
      <c r="CU53" s="170"/>
      <c r="CV53" s="170">
        <f t="shared" si="35"/>
        <v>0</v>
      </c>
      <c r="CW53" s="170"/>
      <c r="CX53" s="171">
        <f t="shared" si="36"/>
        <v>0</v>
      </c>
      <c r="CZ53" s="9"/>
      <c r="DA53" s="122"/>
      <c r="DB53" s="122"/>
      <c r="DC53" s="124"/>
      <c r="DD53" s="120"/>
      <c r="DE53" s="122"/>
      <c r="DF53" s="122"/>
      <c r="DG53" s="124"/>
      <c r="DH53" s="120"/>
      <c r="DI53" s="57"/>
      <c r="DJ53" s="57"/>
      <c r="DK53" s="57"/>
      <c r="DL53" s="57"/>
      <c r="DM53" s="57"/>
      <c r="DO53" s="179">
        <v>50</v>
      </c>
      <c r="DP53" s="183">
        <v>125</v>
      </c>
      <c r="DQ53" s="183">
        <v>125</v>
      </c>
      <c r="DR53" s="184">
        <v>8</v>
      </c>
      <c r="DS53" s="187">
        <v>15.46</v>
      </c>
      <c r="DT53" s="170"/>
      <c r="DU53" s="170">
        <f t="shared" si="33"/>
        <v>0</v>
      </c>
      <c r="DV53" s="170"/>
      <c r="DW53" s="171">
        <f t="shared" si="34"/>
        <v>0</v>
      </c>
      <c r="DY53" s="9">
        <v>48</v>
      </c>
      <c r="DZ53" s="122"/>
      <c r="EA53" s="122"/>
      <c r="EB53" s="121">
        <v>40</v>
      </c>
      <c r="EC53" s="121">
        <v>40</v>
      </c>
      <c r="ED53" s="130">
        <v>3</v>
      </c>
      <c r="EE53" s="120">
        <v>2.55</v>
      </c>
      <c r="EF53" s="57"/>
      <c r="EG53" s="57">
        <f t="shared" si="7"/>
        <v>0</v>
      </c>
      <c r="EH53" s="57"/>
      <c r="EI53" s="58">
        <f t="shared" si="21"/>
        <v>0</v>
      </c>
    </row>
    <row r="54" spans="9:139" ht="19.5" customHeight="1">
      <c r="I54" s="100" t="s">
        <v>188</v>
      </c>
      <c r="J54" s="100">
        <v>296</v>
      </c>
      <c r="K54" s="100">
        <v>140</v>
      </c>
      <c r="L54" s="100">
        <v>5.8</v>
      </c>
      <c r="M54" s="100">
        <v>8.5</v>
      </c>
      <c r="N54" s="100">
        <v>32.9</v>
      </c>
      <c r="O54" s="100">
        <v>30.4</v>
      </c>
      <c r="CQ54" s="166">
        <v>29</v>
      </c>
      <c r="CR54" s="173" t="s">
        <v>372</v>
      </c>
      <c r="CS54" s="175">
        <v>1.5</v>
      </c>
      <c r="CT54" s="175">
        <v>2.34</v>
      </c>
      <c r="CU54" s="170"/>
      <c r="CV54" s="170">
        <f t="shared" si="35"/>
        <v>0</v>
      </c>
      <c r="CW54" s="170"/>
      <c r="CX54" s="171">
        <f t="shared" si="36"/>
        <v>0</v>
      </c>
      <c r="CZ54" s="9"/>
      <c r="DA54" s="122"/>
      <c r="DB54" s="122"/>
      <c r="DC54" s="124"/>
      <c r="DD54" s="120"/>
      <c r="DE54" s="122"/>
      <c r="DF54" s="122"/>
      <c r="DG54" s="124"/>
      <c r="DH54" s="120"/>
      <c r="DI54" s="57"/>
      <c r="DJ54" s="57"/>
      <c r="DK54" s="57"/>
      <c r="DL54" s="57"/>
      <c r="DM54" s="57"/>
      <c r="DO54" s="179">
        <v>51</v>
      </c>
      <c r="DP54" s="183">
        <v>125</v>
      </c>
      <c r="DQ54" s="183">
        <v>125</v>
      </c>
      <c r="DR54" s="184">
        <v>10</v>
      </c>
      <c r="DS54" s="187">
        <v>19.1</v>
      </c>
      <c r="DT54" s="170"/>
      <c r="DU54" s="170">
        <f t="shared" si="33"/>
        <v>0</v>
      </c>
      <c r="DV54" s="170"/>
      <c r="DW54" s="171">
        <f t="shared" si="34"/>
        <v>0</v>
      </c>
      <c r="DY54" s="9">
        <v>49</v>
      </c>
      <c r="DZ54" s="122"/>
      <c r="EA54" s="122"/>
      <c r="EB54" s="121">
        <v>43</v>
      </c>
      <c r="EC54" s="121">
        <v>40</v>
      </c>
      <c r="ED54" s="130">
        <v>2</v>
      </c>
      <c r="EE54" s="120">
        <v>1.97</v>
      </c>
      <c r="EF54" s="57"/>
      <c r="EG54" s="57">
        <f t="shared" si="7"/>
        <v>0</v>
      </c>
      <c r="EH54" s="57"/>
      <c r="EI54" s="58">
        <f t="shared" si="21"/>
        <v>0</v>
      </c>
    </row>
    <row r="55" spans="9:139" ht="19.5" customHeight="1">
      <c r="I55" s="100" t="s">
        <v>189</v>
      </c>
      <c r="J55" s="100">
        <v>299</v>
      </c>
      <c r="K55" s="100">
        <v>140</v>
      </c>
      <c r="L55" s="100">
        <v>6</v>
      </c>
      <c r="M55" s="100">
        <v>10</v>
      </c>
      <c r="N55" s="100">
        <v>36.6</v>
      </c>
      <c r="O55" s="100">
        <v>27.3</v>
      </c>
      <c r="CQ55" s="166">
        <v>30</v>
      </c>
      <c r="CR55" s="173" t="s">
        <v>372</v>
      </c>
      <c r="CS55" s="175">
        <v>2</v>
      </c>
      <c r="CT55" s="175">
        <v>3.1</v>
      </c>
      <c r="CU55" s="170"/>
      <c r="CV55" s="170">
        <f>CU55*CT55</f>
        <v>0</v>
      </c>
      <c r="CW55" s="170"/>
      <c r="CX55" s="171">
        <f>CW55/CT55</f>
        <v>0</v>
      </c>
      <c r="CZ55" s="9"/>
      <c r="DA55" s="122"/>
      <c r="DB55" s="122"/>
      <c r="DC55" s="124"/>
      <c r="DD55" s="120"/>
      <c r="DE55" s="122"/>
      <c r="DF55" s="122"/>
      <c r="DG55" s="124"/>
      <c r="DH55" s="120"/>
      <c r="DI55" s="57"/>
      <c r="DJ55" s="57"/>
      <c r="DK55" s="57"/>
      <c r="DL55" s="57"/>
      <c r="DM55" s="57"/>
      <c r="DO55" s="179">
        <v>52</v>
      </c>
      <c r="DP55" s="183">
        <v>125</v>
      </c>
      <c r="DQ55" s="183">
        <v>125</v>
      </c>
      <c r="DR55" s="184">
        <v>12</v>
      </c>
      <c r="DS55" s="187">
        <v>22.68</v>
      </c>
      <c r="DT55" s="170"/>
      <c r="DU55" s="170">
        <f t="shared" si="33"/>
        <v>0</v>
      </c>
      <c r="DV55" s="170"/>
      <c r="DW55" s="171">
        <f t="shared" si="34"/>
        <v>0</v>
      </c>
      <c r="DY55" s="9">
        <v>50</v>
      </c>
      <c r="DZ55" s="122"/>
      <c r="EA55" s="122"/>
      <c r="EB55" s="121">
        <v>45</v>
      </c>
      <c r="EC55" s="121">
        <v>25</v>
      </c>
      <c r="ED55" s="130">
        <v>3</v>
      </c>
      <c r="EE55" s="120">
        <v>1.96</v>
      </c>
      <c r="EF55" s="57"/>
      <c r="EG55" s="57">
        <f t="shared" si="7"/>
        <v>0</v>
      </c>
      <c r="EH55" s="57"/>
      <c r="EI55" s="58">
        <f t="shared" si="21"/>
        <v>0</v>
      </c>
    </row>
    <row r="56" spans="9:139" ht="19.5" customHeight="1">
      <c r="I56" s="100" t="s">
        <v>190</v>
      </c>
      <c r="J56" s="100">
        <v>346</v>
      </c>
      <c r="K56" s="100">
        <v>155</v>
      </c>
      <c r="L56" s="100">
        <v>6.2</v>
      </c>
      <c r="M56" s="100">
        <v>8.5</v>
      </c>
      <c r="N56" s="100">
        <v>38.9</v>
      </c>
      <c r="O56" s="100">
        <v>25.7</v>
      </c>
      <c r="CQ56" s="166">
        <v>31</v>
      </c>
      <c r="CR56" s="173" t="s">
        <v>372</v>
      </c>
      <c r="CS56" s="175">
        <v>2.5</v>
      </c>
      <c r="CT56" s="175">
        <v>3.86</v>
      </c>
      <c r="CU56" s="170"/>
      <c r="CV56" s="170">
        <f aca="true" t="shared" si="37" ref="CV56:CV62">CU56*CT56</f>
        <v>0</v>
      </c>
      <c r="CW56" s="170"/>
      <c r="CX56" s="171">
        <f aca="true" t="shared" si="38" ref="CX56:CX62">CW56/CT56</f>
        <v>0</v>
      </c>
      <c r="CZ56" s="9"/>
      <c r="DA56" s="122"/>
      <c r="DB56" s="122"/>
      <c r="DC56" s="124"/>
      <c r="DD56" s="120"/>
      <c r="DE56" s="122"/>
      <c r="DF56" s="122"/>
      <c r="DG56" s="124"/>
      <c r="DH56" s="120"/>
      <c r="DI56" s="57"/>
      <c r="DJ56" s="57"/>
      <c r="DK56" s="57"/>
      <c r="DL56" s="57"/>
      <c r="DM56" s="57"/>
      <c r="DO56" s="179">
        <v>53</v>
      </c>
      <c r="DP56" s="183">
        <v>140</v>
      </c>
      <c r="DQ56" s="183">
        <v>140</v>
      </c>
      <c r="DR56" s="184">
        <v>9</v>
      </c>
      <c r="DS56" s="187">
        <v>19.41</v>
      </c>
      <c r="DT56" s="170"/>
      <c r="DU56" s="170">
        <f t="shared" si="33"/>
        <v>0</v>
      </c>
      <c r="DV56" s="170"/>
      <c r="DW56" s="171">
        <f t="shared" si="34"/>
        <v>0</v>
      </c>
      <c r="DY56" s="9">
        <v>51</v>
      </c>
      <c r="DZ56" s="122"/>
      <c r="EA56" s="122"/>
      <c r="EB56" s="121">
        <v>50</v>
      </c>
      <c r="EC56" s="121">
        <v>30</v>
      </c>
      <c r="ED56" s="130">
        <v>2</v>
      </c>
      <c r="EE56" s="120">
        <v>1.61</v>
      </c>
      <c r="EF56" s="57"/>
      <c r="EG56" s="57">
        <f t="shared" si="7"/>
        <v>0</v>
      </c>
      <c r="EH56" s="57"/>
      <c r="EI56" s="58">
        <f t="shared" si="21"/>
        <v>0</v>
      </c>
    </row>
    <row r="57" spans="9:139" ht="19.5" customHeight="1">
      <c r="I57" s="100" t="s">
        <v>191</v>
      </c>
      <c r="J57" s="100">
        <v>349</v>
      </c>
      <c r="K57" s="100">
        <v>155</v>
      </c>
      <c r="L57" s="100">
        <v>6.5</v>
      </c>
      <c r="M57" s="100">
        <v>10</v>
      </c>
      <c r="N57" s="100">
        <v>43.3</v>
      </c>
      <c r="O57" s="100">
        <v>23.1</v>
      </c>
      <c r="CQ57" s="166">
        <v>32</v>
      </c>
      <c r="CR57" s="173" t="s">
        <v>373</v>
      </c>
      <c r="CS57" s="175">
        <v>1.5</v>
      </c>
      <c r="CT57" s="175">
        <v>2.34</v>
      </c>
      <c r="CU57" s="170"/>
      <c r="CV57" s="170">
        <f t="shared" si="37"/>
        <v>0</v>
      </c>
      <c r="CW57" s="170"/>
      <c r="CX57" s="171">
        <f t="shared" si="38"/>
        <v>0</v>
      </c>
      <c r="CZ57" s="9"/>
      <c r="DA57" s="122"/>
      <c r="DB57" s="122"/>
      <c r="DC57" s="124"/>
      <c r="DD57" s="120"/>
      <c r="DE57" s="122"/>
      <c r="DF57" s="122"/>
      <c r="DG57" s="124"/>
      <c r="DH57" s="120"/>
      <c r="DI57" s="57"/>
      <c r="DJ57" s="57"/>
      <c r="DK57" s="57"/>
      <c r="DL57" s="57"/>
      <c r="DM57" s="57"/>
      <c r="DO57" s="179">
        <v>54</v>
      </c>
      <c r="DP57" s="183">
        <v>140</v>
      </c>
      <c r="DQ57" s="183">
        <v>140</v>
      </c>
      <c r="DR57" s="184">
        <v>10</v>
      </c>
      <c r="DS57" s="187">
        <v>21.45</v>
      </c>
      <c r="DT57" s="170"/>
      <c r="DU57" s="170">
        <f t="shared" si="33"/>
        <v>0</v>
      </c>
      <c r="DV57" s="170"/>
      <c r="DW57" s="171">
        <f t="shared" si="34"/>
        <v>0</v>
      </c>
      <c r="DY57" s="9">
        <v>52</v>
      </c>
      <c r="DZ57" s="122"/>
      <c r="EA57" s="122"/>
      <c r="EB57" s="121">
        <v>50</v>
      </c>
      <c r="EC57" s="121">
        <v>40</v>
      </c>
      <c r="ED57" s="130">
        <v>2</v>
      </c>
      <c r="EE57" s="120">
        <v>1.95</v>
      </c>
      <c r="EF57" s="57"/>
      <c r="EG57" s="57">
        <f t="shared" si="7"/>
        <v>0</v>
      </c>
      <c r="EH57" s="57"/>
      <c r="EI57" s="58">
        <f t="shared" si="21"/>
        <v>0</v>
      </c>
    </row>
    <row r="58" spans="9:139" ht="19.5" customHeight="1">
      <c r="I58" s="100" t="s">
        <v>192</v>
      </c>
      <c r="J58" s="100">
        <v>392</v>
      </c>
      <c r="K58" s="100">
        <v>165</v>
      </c>
      <c r="L58" s="100">
        <v>7</v>
      </c>
      <c r="M58" s="100">
        <v>9.5</v>
      </c>
      <c r="N58" s="100">
        <v>48.1</v>
      </c>
      <c r="O58" s="100">
        <v>20.8</v>
      </c>
      <c r="CQ58" s="166">
        <v>33</v>
      </c>
      <c r="CR58" s="173" t="s">
        <v>373</v>
      </c>
      <c r="CS58" s="175">
        <v>2</v>
      </c>
      <c r="CT58" s="175">
        <v>3.1</v>
      </c>
      <c r="CU58" s="170"/>
      <c r="CV58" s="170">
        <f t="shared" si="37"/>
        <v>0</v>
      </c>
      <c r="CW58" s="170"/>
      <c r="CX58" s="171">
        <f t="shared" si="38"/>
        <v>0</v>
      </c>
      <c r="CZ58" s="9"/>
      <c r="DA58" s="122"/>
      <c r="DB58" s="122"/>
      <c r="DC58" s="124"/>
      <c r="DD58" s="120"/>
      <c r="DE58" s="122"/>
      <c r="DF58" s="122"/>
      <c r="DG58" s="124"/>
      <c r="DH58" s="120"/>
      <c r="DI58" s="57"/>
      <c r="DJ58" s="57"/>
      <c r="DK58" s="57"/>
      <c r="DL58" s="57"/>
      <c r="DM58" s="57"/>
      <c r="DO58" s="179">
        <v>55</v>
      </c>
      <c r="DP58" s="183">
        <v>140</v>
      </c>
      <c r="DQ58" s="183">
        <v>140</v>
      </c>
      <c r="DR58" s="184">
        <v>12</v>
      </c>
      <c r="DS58" s="187">
        <v>25.5</v>
      </c>
      <c r="DT58" s="170"/>
      <c r="DU58" s="170">
        <f t="shared" si="33"/>
        <v>0</v>
      </c>
      <c r="DV58" s="170"/>
      <c r="DW58" s="171">
        <f t="shared" si="34"/>
        <v>0</v>
      </c>
      <c r="DY58" s="9">
        <v>53</v>
      </c>
      <c r="DZ58" s="122"/>
      <c r="EA58" s="122"/>
      <c r="EB58" s="121">
        <v>50</v>
      </c>
      <c r="EC58" s="121">
        <v>50</v>
      </c>
      <c r="ED58" s="130">
        <v>2.5</v>
      </c>
      <c r="EE58" s="120">
        <v>2.77</v>
      </c>
      <c r="EF58" s="57"/>
      <c r="EG58" s="57">
        <f t="shared" si="7"/>
        <v>0</v>
      </c>
      <c r="EH58" s="57"/>
      <c r="EI58" s="58">
        <f t="shared" si="21"/>
        <v>0</v>
      </c>
    </row>
    <row r="59" spans="9:139" ht="19.5" customHeight="1">
      <c r="I59" s="100" t="s">
        <v>193</v>
      </c>
      <c r="J59" s="100">
        <v>396</v>
      </c>
      <c r="K59" s="100">
        <v>165</v>
      </c>
      <c r="L59" s="100">
        <v>7.5</v>
      </c>
      <c r="M59" s="100">
        <v>11.5</v>
      </c>
      <c r="N59" s="100">
        <v>54.7</v>
      </c>
      <c r="O59" s="100">
        <v>18.3</v>
      </c>
      <c r="CQ59" s="166">
        <v>34</v>
      </c>
      <c r="CR59" s="173" t="s">
        <v>373</v>
      </c>
      <c r="CS59" s="175">
        <v>2.5</v>
      </c>
      <c r="CT59" s="175">
        <v>3.86</v>
      </c>
      <c r="CU59" s="170"/>
      <c r="CV59" s="170">
        <f t="shared" si="37"/>
        <v>0</v>
      </c>
      <c r="CW59" s="170"/>
      <c r="CX59" s="171">
        <f t="shared" si="38"/>
        <v>0</v>
      </c>
      <c r="CZ59" s="9"/>
      <c r="DA59" s="122"/>
      <c r="DB59" s="122"/>
      <c r="DC59" s="124"/>
      <c r="DD59" s="120"/>
      <c r="DE59" s="122"/>
      <c r="DF59" s="122"/>
      <c r="DG59" s="124"/>
      <c r="DH59" s="120"/>
      <c r="DI59" s="57"/>
      <c r="DJ59" s="57"/>
      <c r="DK59" s="57"/>
      <c r="DL59" s="57"/>
      <c r="DM59" s="57"/>
      <c r="DO59" s="179">
        <v>56</v>
      </c>
      <c r="DP59" s="183">
        <v>160</v>
      </c>
      <c r="DQ59" s="183">
        <v>160</v>
      </c>
      <c r="DR59" s="184">
        <v>10</v>
      </c>
      <c r="DS59" s="187">
        <v>24.67</v>
      </c>
      <c r="DT59" s="170"/>
      <c r="DU59" s="170">
        <f t="shared" si="33"/>
        <v>0</v>
      </c>
      <c r="DV59" s="170"/>
      <c r="DW59" s="171">
        <f t="shared" si="34"/>
        <v>0</v>
      </c>
      <c r="DY59" s="9">
        <v>54</v>
      </c>
      <c r="DZ59" s="122"/>
      <c r="EA59" s="122"/>
      <c r="EB59" s="121">
        <v>60</v>
      </c>
      <c r="EC59" s="121">
        <v>30</v>
      </c>
      <c r="ED59" s="130">
        <v>3</v>
      </c>
      <c r="EE59" s="120">
        <v>2.55</v>
      </c>
      <c r="EF59" s="57"/>
      <c r="EG59" s="57">
        <f t="shared" si="7"/>
        <v>0</v>
      </c>
      <c r="EH59" s="57"/>
      <c r="EI59" s="58">
        <f t="shared" si="21"/>
        <v>0</v>
      </c>
    </row>
    <row r="60" spans="9:139" ht="19.5" customHeight="1">
      <c r="I60" s="100" t="s">
        <v>194</v>
      </c>
      <c r="J60" s="100">
        <v>443</v>
      </c>
      <c r="K60" s="100">
        <v>180</v>
      </c>
      <c r="L60" s="100">
        <v>7.8</v>
      </c>
      <c r="M60" s="100">
        <v>11</v>
      </c>
      <c r="N60" s="100">
        <v>59.8</v>
      </c>
      <c r="O60" s="100">
        <v>16.7</v>
      </c>
      <c r="CQ60" s="166">
        <v>35</v>
      </c>
      <c r="CR60" s="173" t="s">
        <v>374</v>
      </c>
      <c r="CS60" s="175">
        <v>1.5</v>
      </c>
      <c r="CT60" s="175">
        <v>2.58</v>
      </c>
      <c r="CU60" s="170"/>
      <c r="CV60" s="170">
        <f t="shared" si="37"/>
        <v>0</v>
      </c>
      <c r="CW60" s="170"/>
      <c r="CX60" s="171">
        <f t="shared" si="38"/>
        <v>0</v>
      </c>
      <c r="CZ60" s="9"/>
      <c r="DA60" s="122"/>
      <c r="DB60" s="122"/>
      <c r="DC60" s="124"/>
      <c r="DD60" s="120"/>
      <c r="DE60" s="122"/>
      <c r="DF60" s="122"/>
      <c r="DG60" s="124"/>
      <c r="DH60" s="120"/>
      <c r="DI60" s="57"/>
      <c r="DJ60" s="57"/>
      <c r="DK60" s="57"/>
      <c r="DL60" s="57"/>
      <c r="DM60" s="57"/>
      <c r="DO60" s="179">
        <v>57</v>
      </c>
      <c r="DP60" s="183">
        <v>160</v>
      </c>
      <c r="DQ60" s="183">
        <v>160</v>
      </c>
      <c r="DR60" s="184">
        <v>11</v>
      </c>
      <c r="DS60" s="187">
        <v>27.02</v>
      </c>
      <c r="DT60" s="170"/>
      <c r="DU60" s="170">
        <f t="shared" si="33"/>
        <v>0</v>
      </c>
      <c r="DV60" s="170"/>
      <c r="DW60" s="171">
        <f t="shared" si="34"/>
        <v>0</v>
      </c>
      <c r="DY60" s="9">
        <v>55</v>
      </c>
      <c r="DZ60" s="122"/>
      <c r="EA60" s="122"/>
      <c r="EB60" s="121">
        <v>60</v>
      </c>
      <c r="EC60" s="121">
        <v>40</v>
      </c>
      <c r="ED60" s="130">
        <v>3</v>
      </c>
      <c r="EE60" s="120">
        <v>3.04</v>
      </c>
      <c r="EF60" s="57"/>
      <c r="EG60" s="57">
        <f t="shared" si="7"/>
        <v>0</v>
      </c>
      <c r="EH60" s="57"/>
      <c r="EI60" s="58">
        <f t="shared" si="21"/>
        <v>0</v>
      </c>
    </row>
    <row r="61" spans="9:139" ht="19.5" customHeight="1">
      <c r="I61" s="100" t="s">
        <v>195</v>
      </c>
      <c r="J61" s="100">
        <v>447</v>
      </c>
      <c r="K61" s="100">
        <v>180</v>
      </c>
      <c r="L61" s="100">
        <v>8.4</v>
      </c>
      <c r="M61" s="100">
        <v>13</v>
      </c>
      <c r="N61" s="100">
        <v>67.5</v>
      </c>
      <c r="O61" s="100">
        <v>14.8</v>
      </c>
      <c r="CQ61" s="166">
        <v>36</v>
      </c>
      <c r="CR61" s="173" t="s">
        <v>374</v>
      </c>
      <c r="CS61" s="175">
        <v>2</v>
      </c>
      <c r="CT61" s="175">
        <v>3.42</v>
      </c>
      <c r="CU61" s="170"/>
      <c r="CV61" s="170">
        <f t="shared" si="37"/>
        <v>0</v>
      </c>
      <c r="CW61" s="170"/>
      <c r="CX61" s="171">
        <f t="shared" si="38"/>
        <v>0</v>
      </c>
      <c r="CZ61" s="9"/>
      <c r="DA61" s="122"/>
      <c r="DB61" s="122"/>
      <c r="DC61" s="124"/>
      <c r="DD61" s="120"/>
      <c r="DE61" s="122"/>
      <c r="DF61" s="122"/>
      <c r="DG61" s="124"/>
      <c r="DH61" s="120"/>
      <c r="DI61" s="57"/>
      <c r="DJ61" s="57"/>
      <c r="DK61" s="57"/>
      <c r="DL61" s="57"/>
      <c r="DM61" s="57"/>
      <c r="DO61" s="179">
        <v>58</v>
      </c>
      <c r="DP61" s="183">
        <v>160</v>
      </c>
      <c r="DQ61" s="183">
        <v>160</v>
      </c>
      <c r="DR61" s="184">
        <v>12</v>
      </c>
      <c r="DS61" s="187">
        <v>29.35</v>
      </c>
      <c r="DT61" s="170"/>
      <c r="DU61" s="170">
        <f t="shared" si="33"/>
        <v>0</v>
      </c>
      <c r="DV61" s="170"/>
      <c r="DW61" s="171">
        <f t="shared" si="34"/>
        <v>0</v>
      </c>
      <c r="DY61" s="9">
        <v>56</v>
      </c>
      <c r="DZ61" s="122"/>
      <c r="EA61" s="122"/>
      <c r="EB61" s="121">
        <v>60</v>
      </c>
      <c r="EC61" s="121">
        <v>50</v>
      </c>
      <c r="ED61" s="130">
        <v>3</v>
      </c>
      <c r="EE61" s="120">
        <v>3.5</v>
      </c>
      <c r="EF61" s="57"/>
      <c r="EG61" s="57">
        <f t="shared" si="7"/>
        <v>0</v>
      </c>
      <c r="EH61" s="57"/>
      <c r="EI61" s="58">
        <f t="shared" si="21"/>
        <v>0</v>
      </c>
    </row>
    <row r="62" spans="9:139" ht="19.5" customHeight="1">
      <c r="I62" s="100" t="s">
        <v>196</v>
      </c>
      <c r="J62" s="100">
        <v>492</v>
      </c>
      <c r="K62" s="100">
        <v>200</v>
      </c>
      <c r="L62" s="100">
        <v>8.8</v>
      </c>
      <c r="M62" s="100">
        <v>12</v>
      </c>
      <c r="N62" s="100">
        <v>73</v>
      </c>
      <c r="O62" s="100">
        <v>13.7</v>
      </c>
      <c r="CQ62" s="166">
        <v>37</v>
      </c>
      <c r="CR62" s="173" t="s">
        <v>374</v>
      </c>
      <c r="CS62" s="175">
        <v>2.5</v>
      </c>
      <c r="CT62" s="175">
        <v>4.26</v>
      </c>
      <c r="CU62" s="170"/>
      <c r="CV62" s="170">
        <f t="shared" si="37"/>
        <v>0</v>
      </c>
      <c r="CW62" s="170"/>
      <c r="CX62" s="171">
        <f t="shared" si="38"/>
        <v>0</v>
      </c>
      <c r="CZ62" s="9"/>
      <c r="DA62" s="122"/>
      <c r="DB62" s="122"/>
      <c r="DC62" s="124"/>
      <c r="DD62" s="120"/>
      <c r="DE62" s="122"/>
      <c r="DF62" s="122"/>
      <c r="DG62" s="124"/>
      <c r="DH62" s="120"/>
      <c r="DI62" s="57"/>
      <c r="DJ62" s="57"/>
      <c r="DK62" s="57"/>
      <c r="DL62" s="57"/>
      <c r="DM62" s="57"/>
      <c r="DO62" s="179">
        <v>59</v>
      </c>
      <c r="DP62" s="183">
        <v>160</v>
      </c>
      <c r="DQ62" s="183">
        <v>160</v>
      </c>
      <c r="DR62" s="184">
        <v>14</v>
      </c>
      <c r="DS62" s="187">
        <v>34.2</v>
      </c>
      <c r="DT62" s="170"/>
      <c r="DU62" s="170">
        <f t="shared" si="33"/>
        <v>0</v>
      </c>
      <c r="DV62" s="170"/>
      <c r="DW62" s="171">
        <f t="shared" si="34"/>
        <v>0</v>
      </c>
      <c r="DY62" s="9">
        <v>57</v>
      </c>
      <c r="DZ62" s="122"/>
      <c r="EA62" s="122"/>
      <c r="EB62" s="121">
        <v>60</v>
      </c>
      <c r="EC62" s="121">
        <v>60</v>
      </c>
      <c r="ED62" s="130">
        <v>3</v>
      </c>
      <c r="EE62" s="120">
        <v>3.99</v>
      </c>
      <c r="EF62" s="57"/>
      <c r="EG62" s="57">
        <f t="shared" si="7"/>
        <v>0</v>
      </c>
      <c r="EH62" s="57"/>
      <c r="EI62" s="58">
        <f t="shared" si="21"/>
        <v>0</v>
      </c>
    </row>
    <row r="63" spans="9:139" ht="19.5" customHeight="1">
      <c r="I63" s="100" t="s">
        <v>197</v>
      </c>
      <c r="J63" s="100">
        <v>496</v>
      </c>
      <c r="K63" s="100">
        <v>200</v>
      </c>
      <c r="L63" s="100">
        <v>9.2</v>
      </c>
      <c r="M63" s="100">
        <v>14</v>
      </c>
      <c r="N63" s="100">
        <v>80.7</v>
      </c>
      <c r="O63" s="100">
        <v>12.4</v>
      </c>
      <c r="CQ63" s="166">
        <v>38</v>
      </c>
      <c r="CR63" s="173" t="s">
        <v>375</v>
      </c>
      <c r="CS63" s="175">
        <v>1.5</v>
      </c>
      <c r="CT63" s="175">
        <v>2.58</v>
      </c>
      <c r="CU63" s="170"/>
      <c r="CV63" s="170">
        <f aca="true" t="shared" si="39" ref="CV63:CV69">CU63*CT63</f>
        <v>0</v>
      </c>
      <c r="CW63" s="170"/>
      <c r="CX63" s="171">
        <f aca="true" t="shared" si="40" ref="CX63:CX69">CW63/CT63</f>
        <v>0</v>
      </c>
      <c r="CZ63" s="9"/>
      <c r="DA63" s="122"/>
      <c r="DB63" s="122"/>
      <c r="DC63" s="124"/>
      <c r="DD63" s="120"/>
      <c r="DE63" s="122"/>
      <c r="DF63" s="122"/>
      <c r="DG63" s="124"/>
      <c r="DH63" s="120"/>
      <c r="DI63" s="57"/>
      <c r="DJ63" s="57"/>
      <c r="DK63" s="57"/>
      <c r="DL63" s="57"/>
      <c r="DM63" s="57"/>
      <c r="DO63" s="179">
        <v>60</v>
      </c>
      <c r="DP63" s="183">
        <v>180</v>
      </c>
      <c r="DQ63" s="183">
        <v>180</v>
      </c>
      <c r="DR63" s="184">
        <v>11</v>
      </c>
      <c r="DS63" s="187">
        <v>30.47</v>
      </c>
      <c r="DT63" s="170"/>
      <c r="DU63" s="170">
        <f t="shared" si="33"/>
        <v>0</v>
      </c>
      <c r="DV63" s="170"/>
      <c r="DW63" s="171">
        <f t="shared" si="34"/>
        <v>0</v>
      </c>
      <c r="DY63" s="9">
        <v>58</v>
      </c>
      <c r="DZ63" s="122"/>
      <c r="EA63" s="122"/>
      <c r="EB63" s="121">
        <v>80</v>
      </c>
      <c r="EC63" s="121">
        <v>40</v>
      </c>
      <c r="ED63" s="130">
        <v>3</v>
      </c>
      <c r="EE63" s="120">
        <v>3.51</v>
      </c>
      <c r="EF63" s="57"/>
      <c r="EG63" s="57">
        <f t="shared" si="7"/>
        <v>0</v>
      </c>
      <c r="EH63" s="57"/>
      <c r="EI63" s="58">
        <f t="shared" si="21"/>
        <v>0</v>
      </c>
    </row>
    <row r="64" spans="9:139" ht="19.5" customHeight="1">
      <c r="I64" s="100" t="s">
        <v>198</v>
      </c>
      <c r="J64" s="100">
        <v>543</v>
      </c>
      <c r="K64" s="100">
        <v>220</v>
      </c>
      <c r="L64" s="100">
        <v>9.5</v>
      </c>
      <c r="M64" s="100">
        <v>13.5</v>
      </c>
      <c r="N64" s="100">
        <v>89</v>
      </c>
      <c r="O64" s="100">
        <v>11.2</v>
      </c>
      <c r="CQ64" s="166">
        <v>39</v>
      </c>
      <c r="CR64" s="173" t="s">
        <v>375</v>
      </c>
      <c r="CS64" s="175">
        <v>2</v>
      </c>
      <c r="CT64" s="175">
        <v>3.42</v>
      </c>
      <c r="CU64" s="170"/>
      <c r="CV64" s="170">
        <f t="shared" si="39"/>
        <v>0</v>
      </c>
      <c r="CW64" s="170"/>
      <c r="CX64" s="171">
        <f t="shared" si="40"/>
        <v>0</v>
      </c>
      <c r="CZ64" s="9"/>
      <c r="DA64" s="122"/>
      <c r="DB64" s="122"/>
      <c r="DC64" s="124"/>
      <c r="DD64" s="120"/>
      <c r="DE64" s="122"/>
      <c r="DF64" s="122"/>
      <c r="DG64" s="124"/>
      <c r="DH64" s="120"/>
      <c r="DI64" s="57"/>
      <c r="DJ64" s="57"/>
      <c r="DK64" s="57"/>
      <c r="DL64" s="57"/>
      <c r="DM64" s="57"/>
      <c r="DO64" s="179">
        <v>61</v>
      </c>
      <c r="DP64" s="183">
        <v>180</v>
      </c>
      <c r="DQ64" s="183">
        <v>180</v>
      </c>
      <c r="DR64" s="184">
        <v>12</v>
      </c>
      <c r="DS64" s="187">
        <v>33.12</v>
      </c>
      <c r="DT64" s="170"/>
      <c r="DU64" s="170">
        <f t="shared" si="33"/>
        <v>0</v>
      </c>
      <c r="DV64" s="170"/>
      <c r="DW64" s="171">
        <f t="shared" si="34"/>
        <v>0</v>
      </c>
      <c r="DY64" s="9">
        <v>59</v>
      </c>
      <c r="DZ64" s="122"/>
      <c r="EA64" s="122"/>
      <c r="EB64" s="121">
        <v>80</v>
      </c>
      <c r="EC64" s="121">
        <v>60</v>
      </c>
      <c r="ED64" s="130">
        <v>3</v>
      </c>
      <c r="EE64" s="120">
        <v>4.46</v>
      </c>
      <c r="EF64" s="57"/>
      <c r="EG64" s="57">
        <f t="shared" si="7"/>
        <v>0</v>
      </c>
      <c r="EH64" s="57"/>
      <c r="EI64" s="58">
        <f t="shared" si="21"/>
        <v>0</v>
      </c>
    </row>
    <row r="65" spans="9:139" ht="19.5" customHeight="1">
      <c r="I65" s="100" t="s">
        <v>199</v>
      </c>
      <c r="J65" s="100">
        <v>547</v>
      </c>
      <c r="K65" s="100">
        <v>220</v>
      </c>
      <c r="L65" s="100">
        <v>10</v>
      </c>
      <c r="M65" s="100">
        <v>15.5</v>
      </c>
      <c r="N65" s="100">
        <v>97.9</v>
      </c>
      <c r="O65" s="100">
        <v>10.2</v>
      </c>
      <c r="CQ65" s="166">
        <v>40</v>
      </c>
      <c r="CR65" s="173" t="s">
        <v>375</v>
      </c>
      <c r="CS65" s="175">
        <v>2.5</v>
      </c>
      <c r="CT65" s="175">
        <v>4.26</v>
      </c>
      <c r="CU65" s="170"/>
      <c r="CV65" s="170">
        <f t="shared" si="39"/>
        <v>0</v>
      </c>
      <c r="CW65" s="170"/>
      <c r="CX65" s="171">
        <f t="shared" si="40"/>
        <v>0</v>
      </c>
      <c r="CZ65" s="9"/>
      <c r="DA65" s="122"/>
      <c r="DB65" s="122"/>
      <c r="DC65" s="124"/>
      <c r="DD65" s="120"/>
      <c r="DE65" s="122"/>
      <c r="DF65" s="122"/>
      <c r="DG65" s="124"/>
      <c r="DH65" s="120"/>
      <c r="DI65" s="57"/>
      <c r="DJ65" s="57"/>
      <c r="DK65" s="57"/>
      <c r="DL65" s="57"/>
      <c r="DM65" s="57"/>
      <c r="DO65" s="179">
        <v>62</v>
      </c>
      <c r="DP65" s="183">
        <v>200</v>
      </c>
      <c r="DQ65" s="183">
        <v>200</v>
      </c>
      <c r="DR65" s="184">
        <v>12</v>
      </c>
      <c r="DS65" s="187">
        <v>36.97</v>
      </c>
      <c r="DT65" s="170"/>
      <c r="DU65" s="170">
        <f t="shared" si="33"/>
        <v>0</v>
      </c>
      <c r="DV65" s="170"/>
      <c r="DW65" s="171">
        <f t="shared" si="34"/>
        <v>0</v>
      </c>
      <c r="DY65" s="9">
        <v>60</v>
      </c>
      <c r="DZ65" s="122"/>
      <c r="EA65" s="122"/>
      <c r="EB65" s="121">
        <v>80</v>
      </c>
      <c r="EC65" s="121">
        <v>80</v>
      </c>
      <c r="ED65" s="130">
        <v>3</v>
      </c>
      <c r="EE65" s="120">
        <v>5.4</v>
      </c>
      <c r="EF65" s="57"/>
      <c r="EG65" s="57">
        <f t="shared" si="7"/>
        <v>0</v>
      </c>
      <c r="EH65" s="57"/>
      <c r="EI65" s="58">
        <f t="shared" si="21"/>
        <v>0</v>
      </c>
    </row>
    <row r="66" spans="9:139" ht="19.5" customHeight="1">
      <c r="I66" s="100" t="s">
        <v>200</v>
      </c>
      <c r="J66" s="100">
        <v>593</v>
      </c>
      <c r="K66" s="100">
        <v>230</v>
      </c>
      <c r="L66" s="100">
        <v>10.5</v>
      </c>
      <c r="M66" s="100">
        <v>15.5</v>
      </c>
      <c r="N66" s="100">
        <v>106.2</v>
      </c>
      <c r="O66" s="100">
        <v>9.4</v>
      </c>
      <c r="CQ66" s="166">
        <v>41</v>
      </c>
      <c r="CR66" s="173" t="s">
        <v>376</v>
      </c>
      <c r="CS66" s="175">
        <v>1.5</v>
      </c>
      <c r="CT66" s="175">
        <v>2.8</v>
      </c>
      <c r="CU66" s="170"/>
      <c r="CV66" s="170">
        <f t="shared" si="39"/>
        <v>0</v>
      </c>
      <c r="CW66" s="170"/>
      <c r="CX66" s="171">
        <f t="shared" si="40"/>
        <v>0</v>
      </c>
      <c r="CZ66" s="9"/>
      <c r="DA66" s="122"/>
      <c r="DB66" s="122"/>
      <c r="DC66" s="124"/>
      <c r="DD66" s="120"/>
      <c r="DE66" s="122"/>
      <c r="DF66" s="122"/>
      <c r="DG66" s="124"/>
      <c r="DH66" s="120"/>
      <c r="DI66" s="57"/>
      <c r="DJ66" s="57"/>
      <c r="DK66" s="57"/>
      <c r="DL66" s="57"/>
      <c r="DM66" s="57"/>
      <c r="DO66" s="865" t="s">
        <v>379</v>
      </c>
      <c r="DP66" s="866"/>
      <c r="DQ66" s="866"/>
      <c r="DR66" s="866"/>
      <c r="DS66" s="866"/>
      <c r="DT66" s="866"/>
      <c r="DU66" s="866"/>
      <c r="DV66" s="866"/>
      <c r="DW66" s="867"/>
      <c r="DY66" s="9">
        <v>61</v>
      </c>
      <c r="DZ66" s="122"/>
      <c r="EA66" s="122"/>
      <c r="EB66" s="121">
        <v>80</v>
      </c>
      <c r="EC66" s="121">
        <v>100</v>
      </c>
      <c r="ED66" s="130">
        <v>6</v>
      </c>
      <c r="EE66" s="120">
        <v>12.14</v>
      </c>
      <c r="EF66" s="57"/>
      <c r="EG66" s="57">
        <f t="shared" si="7"/>
        <v>0</v>
      </c>
      <c r="EH66" s="57"/>
      <c r="EI66" s="58">
        <f t="shared" si="21"/>
        <v>0</v>
      </c>
    </row>
    <row r="67" spans="9:139" ht="19.5" customHeight="1">
      <c r="I67" s="100" t="s">
        <v>201</v>
      </c>
      <c r="J67" s="100">
        <v>597</v>
      </c>
      <c r="K67" s="100">
        <v>230</v>
      </c>
      <c r="L67" s="100">
        <v>11</v>
      </c>
      <c r="M67" s="100">
        <v>17.5</v>
      </c>
      <c r="N67" s="100">
        <v>115.6</v>
      </c>
      <c r="O67" s="100">
        <v>8.7</v>
      </c>
      <c r="CQ67" s="166">
        <v>42</v>
      </c>
      <c r="CR67" s="173" t="s">
        <v>376</v>
      </c>
      <c r="CS67" s="175">
        <v>2</v>
      </c>
      <c r="CT67" s="175">
        <v>3.72</v>
      </c>
      <c r="CU67" s="170"/>
      <c r="CV67" s="170">
        <f t="shared" si="39"/>
        <v>0</v>
      </c>
      <c r="CW67" s="170"/>
      <c r="CX67" s="171">
        <f t="shared" si="40"/>
        <v>0</v>
      </c>
      <c r="CZ67" s="9"/>
      <c r="DA67" s="122"/>
      <c r="DB67" s="122"/>
      <c r="DC67" s="124"/>
      <c r="DD67" s="120"/>
      <c r="DE67" s="122"/>
      <c r="DF67" s="122"/>
      <c r="DG67" s="124"/>
      <c r="DH67" s="120"/>
      <c r="DI67" s="57"/>
      <c r="DJ67" s="57"/>
      <c r="DK67" s="57"/>
      <c r="DL67" s="57"/>
      <c r="DM67" s="57"/>
      <c r="DO67" s="166">
        <v>1</v>
      </c>
      <c r="DP67" s="180">
        <v>25</v>
      </c>
      <c r="DQ67" s="180">
        <v>25</v>
      </c>
      <c r="DR67" s="181">
        <v>1.5</v>
      </c>
      <c r="DS67" s="182">
        <v>0.56</v>
      </c>
      <c r="DT67" s="170"/>
      <c r="DU67" s="170">
        <f t="shared" si="33"/>
        <v>0</v>
      </c>
      <c r="DV67" s="170"/>
      <c r="DW67" s="171">
        <f t="shared" si="34"/>
        <v>0</v>
      </c>
      <c r="DY67" s="9">
        <v>62</v>
      </c>
      <c r="DZ67" s="122"/>
      <c r="EA67" s="122"/>
      <c r="EB67" s="121">
        <v>100</v>
      </c>
      <c r="EC67" s="121">
        <v>50</v>
      </c>
      <c r="ED67" s="130">
        <v>3</v>
      </c>
      <c r="EE67" s="120">
        <v>4.47</v>
      </c>
      <c r="EF67" s="57"/>
      <c r="EG67" s="57">
        <f t="shared" si="7"/>
        <v>0</v>
      </c>
      <c r="EH67" s="57"/>
      <c r="EI67" s="58">
        <f t="shared" si="21"/>
        <v>0</v>
      </c>
    </row>
    <row r="68" spans="9:139" ht="19.5" customHeight="1">
      <c r="I68" s="100" t="s">
        <v>202</v>
      </c>
      <c r="J68" s="100">
        <v>691</v>
      </c>
      <c r="K68" s="100">
        <v>260</v>
      </c>
      <c r="L68" s="100">
        <v>12</v>
      </c>
      <c r="M68" s="100">
        <v>15.5</v>
      </c>
      <c r="N68" s="100">
        <v>129.3</v>
      </c>
      <c r="O68" s="100">
        <v>7.7</v>
      </c>
      <c r="CQ68" s="166">
        <v>43</v>
      </c>
      <c r="CR68" s="173" t="s">
        <v>376</v>
      </c>
      <c r="CS68" s="175">
        <v>2.5</v>
      </c>
      <c r="CT68" s="175">
        <v>4.63</v>
      </c>
      <c r="CU68" s="170"/>
      <c r="CV68" s="170">
        <f t="shared" si="39"/>
        <v>0</v>
      </c>
      <c r="CW68" s="170"/>
      <c r="CX68" s="171">
        <f t="shared" si="40"/>
        <v>0</v>
      </c>
      <c r="CZ68" s="9"/>
      <c r="DA68" s="122"/>
      <c r="DB68" s="122"/>
      <c r="DC68" s="124"/>
      <c r="DD68" s="120"/>
      <c r="DE68" s="122"/>
      <c r="DF68" s="122"/>
      <c r="DG68" s="124"/>
      <c r="DH68" s="120"/>
      <c r="DI68" s="57"/>
      <c r="DJ68" s="57"/>
      <c r="DK68" s="57"/>
      <c r="DL68" s="57"/>
      <c r="DM68" s="57"/>
      <c r="DO68" s="166">
        <v>2</v>
      </c>
      <c r="DP68" s="183">
        <v>25</v>
      </c>
      <c r="DQ68" s="183">
        <v>25</v>
      </c>
      <c r="DR68" s="184">
        <v>2</v>
      </c>
      <c r="DS68" s="185">
        <v>0.73</v>
      </c>
      <c r="DT68" s="170"/>
      <c r="DU68" s="170">
        <f>DT68*DS68</f>
        <v>0</v>
      </c>
      <c r="DV68" s="170"/>
      <c r="DW68" s="171">
        <f>DV68/DS68</f>
        <v>0</v>
      </c>
      <c r="DY68" s="56">
        <v>1</v>
      </c>
      <c r="DZ68" s="125"/>
      <c r="EA68" s="125"/>
      <c r="EB68" s="121">
        <v>100</v>
      </c>
      <c r="EC68" s="121">
        <v>60</v>
      </c>
      <c r="ED68" s="131">
        <v>3</v>
      </c>
      <c r="EE68" s="123">
        <v>4.93</v>
      </c>
      <c r="EF68" s="57"/>
      <c r="EG68" s="57">
        <f aca="true" t="shared" si="41" ref="EG68:EG101">EF68*EE68</f>
        <v>0</v>
      </c>
      <c r="EH68" s="57"/>
      <c r="EI68" s="58">
        <f aca="true" t="shared" si="42" ref="EI68:EI101">EH68/EE68</f>
        <v>0</v>
      </c>
    </row>
    <row r="69" spans="9:139" ht="19.5" customHeight="1">
      <c r="I69" s="100" t="s">
        <v>203</v>
      </c>
      <c r="J69" s="100">
        <v>697</v>
      </c>
      <c r="K69" s="100">
        <v>260</v>
      </c>
      <c r="L69" s="100">
        <v>12.5</v>
      </c>
      <c r="M69" s="100">
        <v>18.5</v>
      </c>
      <c r="N69" s="100">
        <v>144.2</v>
      </c>
      <c r="O69" s="100">
        <v>6.9</v>
      </c>
      <c r="CQ69" s="166">
        <v>44</v>
      </c>
      <c r="CR69" s="173" t="s">
        <v>376</v>
      </c>
      <c r="CS69" s="175">
        <v>3</v>
      </c>
      <c r="CT69" s="175">
        <v>3.83</v>
      </c>
      <c r="CU69" s="170"/>
      <c r="CV69" s="170">
        <f t="shared" si="39"/>
        <v>0</v>
      </c>
      <c r="CW69" s="170"/>
      <c r="CX69" s="171">
        <f t="shared" si="40"/>
        <v>0</v>
      </c>
      <c r="CZ69" s="9"/>
      <c r="DA69" s="122"/>
      <c r="DB69" s="122"/>
      <c r="DC69" s="124"/>
      <c r="DD69" s="120"/>
      <c r="DE69" s="122"/>
      <c r="DF69" s="122"/>
      <c r="DG69" s="124"/>
      <c r="DH69" s="120"/>
      <c r="DI69" s="57"/>
      <c r="DJ69" s="57"/>
      <c r="DK69" s="57"/>
      <c r="DL69" s="57"/>
      <c r="DM69" s="57"/>
      <c r="DO69" s="166">
        <v>3</v>
      </c>
      <c r="DP69" s="183">
        <v>25</v>
      </c>
      <c r="DQ69" s="183">
        <v>25</v>
      </c>
      <c r="DR69" s="184">
        <v>2.5</v>
      </c>
      <c r="DS69" s="185">
        <v>0.98</v>
      </c>
      <c r="DT69" s="170"/>
      <c r="DU69" s="170">
        <f>DT69*DS69</f>
        <v>0</v>
      </c>
      <c r="DV69" s="170"/>
      <c r="DW69" s="171">
        <f>DV69/DS69</f>
        <v>0</v>
      </c>
      <c r="DY69" s="56">
        <v>2</v>
      </c>
      <c r="DZ69" s="122"/>
      <c r="EA69" s="122"/>
      <c r="EB69" s="121">
        <v>100</v>
      </c>
      <c r="EC69" s="121">
        <v>80</v>
      </c>
      <c r="ED69" s="130">
        <v>3</v>
      </c>
      <c r="EE69" s="118">
        <v>5.87</v>
      </c>
      <c r="EF69" s="57"/>
      <c r="EG69" s="57">
        <f t="shared" si="41"/>
        <v>0</v>
      </c>
      <c r="EH69" s="57"/>
      <c r="EI69" s="58">
        <f t="shared" si="42"/>
        <v>0</v>
      </c>
    </row>
    <row r="70" spans="9:139" ht="19.5" customHeight="1">
      <c r="I70" s="100" t="s">
        <v>204</v>
      </c>
      <c r="J70" s="100">
        <v>791</v>
      </c>
      <c r="K70" s="100">
        <v>280</v>
      </c>
      <c r="L70" s="100">
        <v>13.5</v>
      </c>
      <c r="M70" s="100">
        <v>17</v>
      </c>
      <c r="N70" s="100">
        <v>159.5</v>
      </c>
      <c r="O70" s="100">
        <v>6.3</v>
      </c>
      <c r="CQ70" s="166">
        <v>45</v>
      </c>
      <c r="CR70" s="173" t="s">
        <v>376</v>
      </c>
      <c r="CS70" s="175">
        <v>3.5</v>
      </c>
      <c r="CT70" s="175">
        <v>4.39</v>
      </c>
      <c r="CU70" s="170"/>
      <c r="CV70" s="170">
        <f aca="true" t="shared" si="43" ref="CV70:CV77">CU70*CT70</f>
        <v>0</v>
      </c>
      <c r="CW70" s="170"/>
      <c r="CX70" s="171">
        <f aca="true" t="shared" si="44" ref="CX70:CX77">CW70/CT70</f>
        <v>0</v>
      </c>
      <c r="CZ70" s="9"/>
      <c r="DA70" s="122"/>
      <c r="DB70" s="122"/>
      <c r="DC70" s="124"/>
      <c r="DD70" s="120"/>
      <c r="DE70" s="122"/>
      <c r="DF70" s="122"/>
      <c r="DG70" s="124"/>
      <c r="DH70" s="120"/>
      <c r="DI70" s="57"/>
      <c r="DJ70" s="57"/>
      <c r="DK70" s="57"/>
      <c r="DL70" s="57"/>
      <c r="DM70" s="57"/>
      <c r="DO70" s="166">
        <v>4</v>
      </c>
      <c r="DP70" s="183">
        <v>32</v>
      </c>
      <c r="DQ70" s="183">
        <v>32</v>
      </c>
      <c r="DR70" s="184">
        <v>1.5</v>
      </c>
      <c r="DS70" s="185">
        <v>0.72</v>
      </c>
      <c r="DT70" s="170"/>
      <c r="DU70" s="170">
        <f>DT70*DS70</f>
        <v>0</v>
      </c>
      <c r="DV70" s="170"/>
      <c r="DW70" s="171">
        <f>DV70/DS70</f>
        <v>0</v>
      </c>
      <c r="DY70" s="56">
        <v>3</v>
      </c>
      <c r="DZ70" s="122"/>
      <c r="EA70" s="122"/>
      <c r="EB70" s="121">
        <v>100</v>
      </c>
      <c r="EC70" s="121">
        <v>100</v>
      </c>
      <c r="ED70" s="130">
        <v>3</v>
      </c>
      <c r="EE70" s="118">
        <v>6.79</v>
      </c>
      <c r="EF70" s="57"/>
      <c r="EG70" s="57">
        <f t="shared" si="41"/>
        <v>0</v>
      </c>
      <c r="EH70" s="57"/>
      <c r="EI70" s="58">
        <f t="shared" si="42"/>
        <v>0</v>
      </c>
    </row>
    <row r="71" spans="9:139" ht="19.5" customHeight="1">
      <c r="I71" s="100" t="s">
        <v>205</v>
      </c>
      <c r="J71" s="100">
        <v>798</v>
      </c>
      <c r="K71" s="100">
        <v>280</v>
      </c>
      <c r="L71" s="100">
        <v>14</v>
      </c>
      <c r="M71" s="100">
        <v>20.5</v>
      </c>
      <c r="N71" s="100">
        <v>177.9</v>
      </c>
      <c r="O71" s="100">
        <v>5.6</v>
      </c>
      <c r="CQ71" s="166">
        <v>46</v>
      </c>
      <c r="CR71" s="173" t="s">
        <v>376</v>
      </c>
      <c r="CS71" s="175">
        <v>4</v>
      </c>
      <c r="CT71" s="175">
        <v>4.93</v>
      </c>
      <c r="CU71" s="170"/>
      <c r="CV71" s="170">
        <f t="shared" si="43"/>
        <v>0</v>
      </c>
      <c r="CW71" s="170"/>
      <c r="CX71" s="171">
        <f t="shared" si="44"/>
        <v>0</v>
      </c>
      <c r="CZ71" s="9"/>
      <c r="DA71" s="122"/>
      <c r="DB71" s="122"/>
      <c r="DC71" s="124"/>
      <c r="DD71" s="120"/>
      <c r="DE71" s="122"/>
      <c r="DF71" s="122"/>
      <c r="DG71" s="124"/>
      <c r="DH71" s="120"/>
      <c r="DI71" s="57"/>
      <c r="DJ71" s="57"/>
      <c r="DK71" s="57"/>
      <c r="DL71" s="57"/>
      <c r="DM71" s="57"/>
      <c r="DO71" s="166">
        <v>5</v>
      </c>
      <c r="DP71" s="183">
        <v>32</v>
      </c>
      <c r="DQ71" s="183">
        <v>32</v>
      </c>
      <c r="DR71" s="184">
        <v>2</v>
      </c>
      <c r="DS71" s="185">
        <v>0.95</v>
      </c>
      <c r="DT71" s="170"/>
      <c r="DU71" s="170">
        <f>DT71*DS71</f>
        <v>0</v>
      </c>
      <c r="DV71" s="170"/>
      <c r="DW71" s="171">
        <f>DV71/DS71</f>
        <v>0</v>
      </c>
      <c r="DY71" s="56">
        <v>4</v>
      </c>
      <c r="DZ71" s="122"/>
      <c r="EA71" s="122"/>
      <c r="EB71" s="125"/>
      <c r="EC71" s="125"/>
      <c r="ED71" s="124"/>
      <c r="EE71" s="118"/>
      <c r="EF71" s="57"/>
      <c r="EG71" s="57">
        <f t="shared" si="41"/>
        <v>0</v>
      </c>
      <c r="EH71" s="57"/>
      <c r="EI71" s="58" t="e">
        <f t="shared" si="42"/>
        <v>#DIV/0!</v>
      </c>
    </row>
    <row r="72" spans="9:139" ht="19.5" customHeight="1">
      <c r="I72" s="100" t="s">
        <v>206</v>
      </c>
      <c r="J72" s="100">
        <v>893</v>
      </c>
      <c r="K72" s="100">
        <v>300</v>
      </c>
      <c r="L72" s="100">
        <v>15</v>
      </c>
      <c r="M72" s="100">
        <v>18.5</v>
      </c>
      <c r="N72" s="100">
        <v>194</v>
      </c>
      <c r="O72" s="100">
        <v>5.2</v>
      </c>
      <c r="CQ72" s="166">
        <v>47</v>
      </c>
      <c r="CR72" s="176"/>
      <c r="CS72" s="175"/>
      <c r="CT72" s="175"/>
      <c r="CU72" s="170"/>
      <c r="CV72" s="170">
        <f t="shared" si="43"/>
        <v>0</v>
      </c>
      <c r="CW72" s="170"/>
      <c r="CX72" s="171" t="e">
        <f t="shared" si="44"/>
        <v>#DIV/0!</v>
      </c>
      <c r="CZ72" s="9"/>
      <c r="DA72" s="122"/>
      <c r="DB72" s="122"/>
      <c r="DC72" s="124"/>
      <c r="DD72" s="120"/>
      <c r="DE72" s="122"/>
      <c r="DF72" s="122"/>
      <c r="DG72" s="124"/>
      <c r="DH72" s="120"/>
      <c r="DI72" s="57"/>
      <c r="DJ72" s="57"/>
      <c r="DK72" s="57"/>
      <c r="DL72" s="57"/>
      <c r="DM72" s="57"/>
      <c r="DO72" s="166">
        <v>6</v>
      </c>
      <c r="DP72" s="183">
        <v>32</v>
      </c>
      <c r="DQ72" s="183">
        <v>32</v>
      </c>
      <c r="DR72" s="184">
        <v>2.5</v>
      </c>
      <c r="DS72" s="185">
        <v>1.1</v>
      </c>
      <c r="DT72" s="170"/>
      <c r="DU72" s="170">
        <f aca="true" t="shared" si="45" ref="DU72:DU95">DT72*DS72</f>
        <v>0</v>
      </c>
      <c r="DV72" s="170"/>
      <c r="DW72" s="171">
        <f aca="true" t="shared" si="46" ref="DW72:DW95">DV72/DS72</f>
        <v>0</v>
      </c>
      <c r="DY72" s="56">
        <v>5</v>
      </c>
      <c r="DZ72" s="122"/>
      <c r="EA72" s="122"/>
      <c r="EB72" s="122"/>
      <c r="EC72" s="122"/>
      <c r="ED72" s="124"/>
      <c r="EE72" s="118"/>
      <c r="EF72" s="57"/>
      <c r="EG72" s="57">
        <f t="shared" si="41"/>
        <v>0</v>
      </c>
      <c r="EH72" s="57"/>
      <c r="EI72" s="58" t="e">
        <f t="shared" si="42"/>
        <v>#DIV/0!</v>
      </c>
    </row>
    <row r="73" spans="9:139" ht="19.5" customHeight="1">
      <c r="I73" s="100" t="s">
        <v>207</v>
      </c>
      <c r="J73" s="100">
        <v>900</v>
      </c>
      <c r="K73" s="100">
        <v>300</v>
      </c>
      <c r="L73" s="100">
        <v>15.5</v>
      </c>
      <c r="M73" s="100">
        <v>22</v>
      </c>
      <c r="N73" s="100">
        <v>213.8</v>
      </c>
      <c r="O73" s="100">
        <v>4.7</v>
      </c>
      <c r="CQ73" s="166">
        <v>48</v>
      </c>
      <c r="CR73" s="176"/>
      <c r="CS73" s="175"/>
      <c r="CT73" s="175"/>
      <c r="CU73" s="170"/>
      <c r="CV73" s="170">
        <f t="shared" si="43"/>
        <v>0</v>
      </c>
      <c r="CW73" s="170"/>
      <c r="CX73" s="171" t="e">
        <f t="shared" si="44"/>
        <v>#DIV/0!</v>
      </c>
      <c r="CZ73" s="9"/>
      <c r="DA73" s="122"/>
      <c r="DB73" s="122"/>
      <c r="DC73" s="124"/>
      <c r="DD73" s="120"/>
      <c r="DE73" s="122"/>
      <c r="DF73" s="122"/>
      <c r="DG73" s="124"/>
      <c r="DH73" s="120"/>
      <c r="DI73" s="57"/>
      <c r="DJ73" s="57"/>
      <c r="DK73" s="57"/>
      <c r="DL73" s="57"/>
      <c r="DM73" s="57"/>
      <c r="DO73" s="166">
        <v>7</v>
      </c>
      <c r="DP73" s="183">
        <v>36</v>
      </c>
      <c r="DQ73" s="183">
        <v>36</v>
      </c>
      <c r="DR73" s="184">
        <v>2</v>
      </c>
      <c r="DS73" s="185">
        <v>1.07</v>
      </c>
      <c r="DT73" s="170"/>
      <c r="DU73" s="170">
        <f t="shared" si="45"/>
        <v>0</v>
      </c>
      <c r="DV73" s="170"/>
      <c r="DW73" s="171">
        <f t="shared" si="46"/>
        <v>0</v>
      </c>
      <c r="DY73" s="56">
        <v>6</v>
      </c>
      <c r="DZ73" s="122"/>
      <c r="EA73" s="122"/>
      <c r="EB73" s="122"/>
      <c r="EC73" s="122"/>
      <c r="ED73" s="124"/>
      <c r="EE73" s="118"/>
      <c r="EF73" s="57"/>
      <c r="EG73" s="57">
        <f t="shared" si="41"/>
        <v>0</v>
      </c>
      <c r="EH73" s="57"/>
      <c r="EI73" s="58" t="e">
        <f t="shared" si="42"/>
        <v>#DIV/0!</v>
      </c>
    </row>
    <row r="74" spans="9:139" ht="19.5" customHeight="1">
      <c r="I74" s="100" t="s">
        <v>208</v>
      </c>
      <c r="J74" s="100">
        <v>990</v>
      </c>
      <c r="K74" s="100">
        <v>320</v>
      </c>
      <c r="L74" s="100">
        <v>16</v>
      </c>
      <c r="M74" s="100">
        <v>21</v>
      </c>
      <c r="N74" s="100">
        <v>230.6</v>
      </c>
      <c r="O74" s="100">
        <v>4.3</v>
      </c>
      <c r="CQ74" s="166">
        <v>49</v>
      </c>
      <c r="CR74" s="176"/>
      <c r="CS74" s="175"/>
      <c r="CT74" s="175"/>
      <c r="CU74" s="170"/>
      <c r="CV74" s="170">
        <f t="shared" si="43"/>
        <v>0</v>
      </c>
      <c r="CW74" s="170"/>
      <c r="CX74" s="171" t="e">
        <f t="shared" si="44"/>
        <v>#DIV/0!</v>
      </c>
      <c r="CZ74" s="9"/>
      <c r="DA74" s="122"/>
      <c r="DB74" s="122"/>
      <c r="DC74" s="124"/>
      <c r="DD74" s="120"/>
      <c r="DE74" s="122"/>
      <c r="DF74" s="122"/>
      <c r="DG74" s="124"/>
      <c r="DH74" s="120"/>
      <c r="DI74" s="57"/>
      <c r="DJ74" s="57"/>
      <c r="DK74" s="57"/>
      <c r="DL74" s="57"/>
      <c r="DM74" s="57"/>
      <c r="DO74" s="166">
        <v>8</v>
      </c>
      <c r="DP74" s="183">
        <v>36</v>
      </c>
      <c r="DQ74" s="183">
        <v>36</v>
      </c>
      <c r="DR74" s="184">
        <v>2.5</v>
      </c>
      <c r="DS74" s="185">
        <v>1.33</v>
      </c>
      <c r="DT74" s="170"/>
      <c r="DU74" s="170">
        <f t="shared" si="45"/>
        <v>0</v>
      </c>
      <c r="DV74" s="170"/>
      <c r="DW74" s="171">
        <f t="shared" si="46"/>
        <v>0</v>
      </c>
      <c r="DY74" s="56">
        <v>7</v>
      </c>
      <c r="DZ74" s="122"/>
      <c r="EA74" s="122"/>
      <c r="EB74" s="122"/>
      <c r="EC74" s="122"/>
      <c r="ED74" s="124"/>
      <c r="EE74" s="118"/>
      <c r="EF74" s="57"/>
      <c r="EG74" s="57">
        <f t="shared" si="41"/>
        <v>0</v>
      </c>
      <c r="EH74" s="57"/>
      <c r="EI74" s="58" t="e">
        <f t="shared" si="42"/>
        <v>#DIV/0!</v>
      </c>
    </row>
    <row r="75" spans="9:139" ht="19.5" customHeight="1">
      <c r="I75" s="100" t="s">
        <v>209</v>
      </c>
      <c r="J75" s="100">
        <v>998</v>
      </c>
      <c r="K75" s="100">
        <v>320</v>
      </c>
      <c r="L75" s="100">
        <v>17</v>
      </c>
      <c r="M75" s="100">
        <v>25</v>
      </c>
      <c r="N75" s="100">
        <v>258.2</v>
      </c>
      <c r="O75" s="100">
        <v>3.9</v>
      </c>
      <c r="CQ75" s="166">
        <v>50</v>
      </c>
      <c r="CR75" s="176"/>
      <c r="CS75" s="175"/>
      <c r="CT75" s="175"/>
      <c r="CU75" s="170"/>
      <c r="CV75" s="170">
        <f t="shared" si="43"/>
        <v>0</v>
      </c>
      <c r="CW75" s="170"/>
      <c r="CX75" s="171" t="e">
        <f t="shared" si="44"/>
        <v>#DIV/0!</v>
      </c>
      <c r="CZ75" s="9"/>
      <c r="DA75" s="122"/>
      <c r="DB75" s="122"/>
      <c r="DC75" s="124"/>
      <c r="DD75" s="120"/>
      <c r="DE75" s="122"/>
      <c r="DF75" s="122"/>
      <c r="DG75" s="124"/>
      <c r="DH75" s="120"/>
      <c r="DI75" s="57"/>
      <c r="DJ75" s="57"/>
      <c r="DK75" s="57"/>
      <c r="DL75" s="57"/>
      <c r="DM75" s="57"/>
      <c r="DO75" s="166">
        <v>9</v>
      </c>
      <c r="DP75" s="183">
        <v>36</v>
      </c>
      <c r="DQ75" s="183">
        <v>36</v>
      </c>
      <c r="DR75" s="184">
        <v>3</v>
      </c>
      <c r="DS75" s="185">
        <v>1.57</v>
      </c>
      <c r="DT75" s="170"/>
      <c r="DU75" s="170">
        <f t="shared" si="45"/>
        <v>0</v>
      </c>
      <c r="DV75" s="170"/>
      <c r="DW75" s="171">
        <f t="shared" si="46"/>
        <v>0</v>
      </c>
      <c r="DY75" s="56">
        <v>8</v>
      </c>
      <c r="DZ75" s="122"/>
      <c r="EA75" s="122"/>
      <c r="EB75" s="122"/>
      <c r="EC75" s="122"/>
      <c r="ED75" s="124"/>
      <c r="EE75" s="118"/>
      <c r="EF75" s="57"/>
      <c r="EG75" s="57">
        <f t="shared" si="41"/>
        <v>0</v>
      </c>
      <c r="EH75" s="57"/>
      <c r="EI75" s="58" t="e">
        <f t="shared" si="42"/>
        <v>#DIV/0!</v>
      </c>
    </row>
    <row r="76" spans="9:139" ht="19.5" customHeight="1">
      <c r="I76" s="100" t="s">
        <v>210</v>
      </c>
      <c r="J76" s="100">
        <v>1006</v>
      </c>
      <c r="K76" s="100">
        <v>320</v>
      </c>
      <c r="L76" s="100">
        <v>18</v>
      </c>
      <c r="M76" s="100">
        <v>29</v>
      </c>
      <c r="N76" s="100">
        <v>285.7</v>
      </c>
      <c r="O76" s="100">
        <v>3.5</v>
      </c>
      <c r="CQ76" s="166">
        <v>51</v>
      </c>
      <c r="CR76" s="176"/>
      <c r="CS76" s="175"/>
      <c r="CT76" s="175"/>
      <c r="CU76" s="170"/>
      <c r="CV76" s="170">
        <f t="shared" si="43"/>
        <v>0</v>
      </c>
      <c r="CW76" s="170"/>
      <c r="CX76" s="171" t="e">
        <f t="shared" si="44"/>
        <v>#DIV/0!</v>
      </c>
      <c r="CZ76" s="9"/>
      <c r="DA76" s="122"/>
      <c r="DB76" s="122"/>
      <c r="DC76" s="124"/>
      <c r="DD76" s="120"/>
      <c r="DE76" s="122"/>
      <c r="DF76" s="122"/>
      <c r="DG76" s="124"/>
      <c r="DH76" s="120"/>
      <c r="DI76" s="57"/>
      <c r="DJ76" s="57"/>
      <c r="DK76" s="57"/>
      <c r="DL76" s="57"/>
      <c r="DM76" s="57"/>
      <c r="DO76" s="166">
        <v>10</v>
      </c>
      <c r="DP76" s="183">
        <v>40</v>
      </c>
      <c r="DQ76" s="183">
        <v>40</v>
      </c>
      <c r="DR76" s="184">
        <v>2</v>
      </c>
      <c r="DS76" s="185">
        <v>1.2</v>
      </c>
      <c r="DT76" s="170"/>
      <c r="DU76" s="170">
        <f t="shared" si="45"/>
        <v>0</v>
      </c>
      <c r="DV76" s="170"/>
      <c r="DW76" s="171">
        <f t="shared" si="46"/>
        <v>0</v>
      </c>
      <c r="DY76" s="56">
        <v>9</v>
      </c>
      <c r="DZ76" s="122"/>
      <c r="EA76" s="122"/>
      <c r="EB76" s="122"/>
      <c r="EC76" s="122"/>
      <c r="ED76" s="124"/>
      <c r="EE76" s="118"/>
      <c r="EF76" s="57"/>
      <c r="EG76" s="57">
        <f t="shared" si="41"/>
        <v>0</v>
      </c>
      <c r="EH76" s="57"/>
      <c r="EI76" s="58" t="e">
        <f t="shared" si="42"/>
        <v>#DIV/0!</v>
      </c>
    </row>
    <row r="77" spans="9:139" ht="19.5" customHeight="1">
      <c r="I77" s="100" t="s">
        <v>211</v>
      </c>
      <c r="J77" s="100">
        <v>1013</v>
      </c>
      <c r="K77" s="100">
        <v>320</v>
      </c>
      <c r="L77" s="100">
        <v>19.5</v>
      </c>
      <c r="M77" s="100">
        <v>32.5</v>
      </c>
      <c r="N77" s="100">
        <v>314.5</v>
      </c>
      <c r="O77" s="100">
        <v>3.2</v>
      </c>
      <c r="CQ77" s="166">
        <v>52</v>
      </c>
      <c r="CR77" s="176"/>
      <c r="CS77" s="175"/>
      <c r="CT77" s="175"/>
      <c r="CU77" s="170"/>
      <c r="CV77" s="170">
        <f t="shared" si="43"/>
        <v>0</v>
      </c>
      <c r="CW77" s="170"/>
      <c r="CX77" s="170" t="e">
        <f t="shared" si="44"/>
        <v>#DIV/0!</v>
      </c>
      <c r="CZ77" s="9"/>
      <c r="DA77" s="122"/>
      <c r="DB77" s="122"/>
      <c r="DC77" s="124"/>
      <c r="DD77" s="120"/>
      <c r="DE77" s="122"/>
      <c r="DF77" s="122"/>
      <c r="DG77" s="124"/>
      <c r="DH77" s="120"/>
      <c r="DI77" s="57"/>
      <c r="DJ77" s="57"/>
      <c r="DK77" s="57"/>
      <c r="DL77" s="57"/>
      <c r="DM77" s="57"/>
      <c r="DO77" s="166">
        <v>11</v>
      </c>
      <c r="DP77" s="183">
        <v>40</v>
      </c>
      <c r="DQ77" s="183">
        <v>40</v>
      </c>
      <c r="DR77" s="184">
        <v>2.5</v>
      </c>
      <c r="DS77" s="185">
        <v>1.48</v>
      </c>
      <c r="DT77" s="170"/>
      <c r="DU77" s="170">
        <f t="shared" si="45"/>
        <v>0</v>
      </c>
      <c r="DV77" s="170"/>
      <c r="DW77" s="171">
        <f t="shared" si="46"/>
        <v>0</v>
      </c>
      <c r="DY77" s="56">
        <v>10</v>
      </c>
      <c r="DZ77" s="122"/>
      <c r="EA77" s="122"/>
      <c r="EB77" s="122"/>
      <c r="EC77" s="122"/>
      <c r="ED77" s="124"/>
      <c r="EE77" s="118"/>
      <c r="EF77" s="57"/>
      <c r="EG77" s="57">
        <f t="shared" si="41"/>
        <v>0</v>
      </c>
      <c r="EH77" s="57"/>
      <c r="EI77" s="58" t="e">
        <f t="shared" si="42"/>
        <v>#DIV/0!</v>
      </c>
    </row>
    <row r="78" spans="9:139" ht="19.5" customHeight="1">
      <c r="I78" s="98"/>
      <c r="J78" s="98"/>
      <c r="K78" s="98"/>
      <c r="L78" s="98"/>
      <c r="M78" s="98"/>
      <c r="N78" s="98"/>
      <c r="O78" s="98"/>
      <c r="CQ78" s="177"/>
      <c r="CR78" s="178"/>
      <c r="CS78" s="178"/>
      <c r="CT78" s="178"/>
      <c r="CU78" s="178"/>
      <c r="CV78" s="178"/>
      <c r="CW78" s="178"/>
      <c r="CX78" s="178"/>
      <c r="CZ78" s="9"/>
      <c r="DA78" s="122"/>
      <c r="DB78" s="122"/>
      <c r="DC78" s="124"/>
      <c r="DD78" s="120"/>
      <c r="DE78" s="122"/>
      <c r="DF78" s="122"/>
      <c r="DG78" s="124"/>
      <c r="DH78" s="120"/>
      <c r="DI78" s="57"/>
      <c r="DJ78" s="57"/>
      <c r="DK78" s="57"/>
      <c r="DL78" s="57"/>
      <c r="DM78" s="57"/>
      <c r="DO78" s="166">
        <v>12</v>
      </c>
      <c r="DP78" s="183">
        <v>40</v>
      </c>
      <c r="DQ78" s="183">
        <v>40</v>
      </c>
      <c r="DR78" s="184">
        <v>3</v>
      </c>
      <c r="DS78" s="185">
        <v>1.76</v>
      </c>
      <c r="DT78" s="170"/>
      <c r="DU78" s="170">
        <f t="shared" si="45"/>
        <v>0</v>
      </c>
      <c r="DV78" s="170"/>
      <c r="DW78" s="171">
        <f t="shared" si="46"/>
        <v>0</v>
      </c>
      <c r="DY78" s="56">
        <v>11</v>
      </c>
      <c r="DZ78" s="122"/>
      <c r="EA78" s="122"/>
      <c r="EB78" s="122"/>
      <c r="EC78" s="122"/>
      <c r="ED78" s="124"/>
      <c r="EE78" s="118"/>
      <c r="EF78" s="57"/>
      <c r="EG78" s="57">
        <f t="shared" si="41"/>
        <v>0</v>
      </c>
      <c r="EH78" s="57"/>
      <c r="EI78" s="58" t="e">
        <f t="shared" si="42"/>
        <v>#DIV/0!</v>
      </c>
    </row>
    <row r="79" spans="9:139" ht="19.5" customHeight="1">
      <c r="I79" s="882" t="s">
        <v>324</v>
      </c>
      <c r="J79" s="883"/>
      <c r="K79" s="883"/>
      <c r="L79" s="883"/>
      <c r="M79" s="883"/>
      <c r="N79" s="883"/>
      <c r="O79" s="884"/>
      <c r="CQ79" s="59"/>
      <c r="CR79" s="34"/>
      <c r="CS79" s="34"/>
      <c r="CT79" s="34"/>
      <c r="CU79" s="34"/>
      <c r="CV79" s="60"/>
      <c r="CW79" s="60"/>
      <c r="CX79" s="60"/>
      <c r="CZ79" s="9"/>
      <c r="DA79" s="122"/>
      <c r="DB79" s="122"/>
      <c r="DC79" s="124"/>
      <c r="DD79" s="120"/>
      <c r="DE79" s="122"/>
      <c r="DF79" s="122"/>
      <c r="DG79" s="124"/>
      <c r="DH79" s="120"/>
      <c r="DI79" s="57"/>
      <c r="DJ79" s="57"/>
      <c r="DK79" s="57"/>
      <c r="DL79" s="57"/>
      <c r="DM79" s="57"/>
      <c r="DO79" s="166">
        <v>13</v>
      </c>
      <c r="DP79" s="183">
        <v>50</v>
      </c>
      <c r="DQ79" s="183">
        <v>50</v>
      </c>
      <c r="DR79" s="184">
        <v>3</v>
      </c>
      <c r="DS79" s="185">
        <v>2.23</v>
      </c>
      <c r="DT79" s="170"/>
      <c r="DU79" s="170">
        <f t="shared" si="45"/>
        <v>0</v>
      </c>
      <c r="DV79" s="170"/>
      <c r="DW79" s="171">
        <f t="shared" si="46"/>
        <v>0</v>
      </c>
      <c r="DY79" s="56">
        <v>12</v>
      </c>
      <c r="DZ79" s="122"/>
      <c r="EA79" s="122"/>
      <c r="EB79" s="122"/>
      <c r="EC79" s="122"/>
      <c r="ED79" s="124"/>
      <c r="EE79" s="118"/>
      <c r="EF79" s="57"/>
      <c r="EG79" s="57">
        <f t="shared" si="41"/>
        <v>0</v>
      </c>
      <c r="EH79" s="57"/>
      <c r="EI79" s="58" t="e">
        <f t="shared" si="42"/>
        <v>#DIV/0!</v>
      </c>
    </row>
    <row r="80" spans="9:139" ht="21" customHeight="1">
      <c r="I80" s="99" t="s">
        <v>319</v>
      </c>
      <c r="J80" s="882" t="s">
        <v>157</v>
      </c>
      <c r="K80" s="883"/>
      <c r="L80" s="883"/>
      <c r="M80" s="884"/>
      <c r="N80" s="99" t="s">
        <v>158</v>
      </c>
      <c r="O80" s="99" t="s">
        <v>159</v>
      </c>
      <c r="CQ80" s="59"/>
      <c r="CR80" s="34"/>
      <c r="CS80" s="34"/>
      <c r="CT80" s="34"/>
      <c r="CU80" s="34"/>
      <c r="CV80" s="34"/>
      <c r="CW80" s="60"/>
      <c r="CX80" s="34"/>
      <c r="CZ80" s="9"/>
      <c r="DA80" s="122"/>
      <c r="DB80" s="122"/>
      <c r="DC80" s="124"/>
      <c r="DD80" s="120"/>
      <c r="DE80" s="122"/>
      <c r="DF80" s="122"/>
      <c r="DG80" s="124"/>
      <c r="DH80" s="120"/>
      <c r="DI80" s="57"/>
      <c r="DJ80" s="57"/>
      <c r="DK80" s="57"/>
      <c r="DL80" s="57"/>
      <c r="DM80" s="57"/>
      <c r="DO80" s="166">
        <v>14</v>
      </c>
      <c r="DP80" s="183">
        <v>55</v>
      </c>
      <c r="DQ80" s="183">
        <v>55</v>
      </c>
      <c r="DR80" s="184">
        <v>3</v>
      </c>
      <c r="DS80" s="185">
        <v>2.43</v>
      </c>
      <c r="DT80" s="170"/>
      <c r="DU80" s="170">
        <f t="shared" si="45"/>
        <v>0</v>
      </c>
      <c r="DV80" s="170"/>
      <c r="DW80" s="171">
        <f t="shared" si="46"/>
        <v>0</v>
      </c>
      <c r="DY80" s="56">
        <v>13</v>
      </c>
      <c r="DZ80" s="122"/>
      <c r="EA80" s="122"/>
      <c r="EB80" s="122"/>
      <c r="EC80" s="122"/>
      <c r="ED80" s="124"/>
      <c r="EE80" s="118"/>
      <c r="EF80" s="57"/>
      <c r="EG80" s="57">
        <f t="shared" si="41"/>
        <v>0</v>
      </c>
      <c r="EH80" s="57"/>
      <c r="EI80" s="58" t="e">
        <f t="shared" si="42"/>
        <v>#DIV/0!</v>
      </c>
    </row>
    <row r="81" spans="9:139" ht="19.5" customHeight="1">
      <c r="I81" s="100"/>
      <c r="J81" s="100" t="s">
        <v>160</v>
      </c>
      <c r="K81" s="100" t="s">
        <v>161</v>
      </c>
      <c r="L81" s="100" t="s">
        <v>162</v>
      </c>
      <c r="M81" s="100" t="s">
        <v>163</v>
      </c>
      <c r="N81" s="100"/>
      <c r="O81" s="100"/>
      <c r="CQ81" s="59"/>
      <c r="CR81" s="34"/>
      <c r="CS81" s="34"/>
      <c r="CT81" s="34"/>
      <c r="CU81" s="34"/>
      <c r="CV81" s="34"/>
      <c r="CW81" s="60"/>
      <c r="CX81" s="60"/>
      <c r="CZ81" s="9"/>
      <c r="DA81" s="122"/>
      <c r="DB81" s="122"/>
      <c r="DC81" s="124"/>
      <c r="DD81" s="120"/>
      <c r="DE81" s="122"/>
      <c r="DF81" s="122"/>
      <c r="DG81" s="124"/>
      <c r="DH81" s="120"/>
      <c r="DI81" s="57"/>
      <c r="DJ81" s="57"/>
      <c r="DK81" s="57"/>
      <c r="DL81" s="57"/>
      <c r="DM81" s="57"/>
      <c r="DO81" s="166">
        <v>15</v>
      </c>
      <c r="DP81" s="183">
        <v>60</v>
      </c>
      <c r="DQ81" s="183">
        <v>60</v>
      </c>
      <c r="DR81" s="184">
        <v>3</v>
      </c>
      <c r="DS81" s="185">
        <v>2.67</v>
      </c>
      <c r="DT81" s="170"/>
      <c r="DU81" s="170">
        <f t="shared" si="45"/>
        <v>0</v>
      </c>
      <c r="DV81" s="170"/>
      <c r="DW81" s="171">
        <f t="shared" si="46"/>
        <v>0</v>
      </c>
      <c r="DY81" s="56">
        <v>14</v>
      </c>
      <c r="DZ81" s="122"/>
      <c r="EA81" s="122"/>
      <c r="EB81" s="122"/>
      <c r="EC81" s="122"/>
      <c r="ED81" s="124"/>
      <c r="EE81" s="118"/>
      <c r="EF81" s="57"/>
      <c r="EG81" s="57">
        <f t="shared" si="41"/>
        <v>0</v>
      </c>
      <c r="EH81" s="57"/>
      <c r="EI81" s="58" t="e">
        <f t="shared" si="42"/>
        <v>#DIV/0!</v>
      </c>
    </row>
    <row r="82" spans="9:139" ht="19.5" customHeight="1">
      <c r="I82" s="100" t="s">
        <v>212</v>
      </c>
      <c r="J82" s="100">
        <v>193</v>
      </c>
      <c r="K82" s="100">
        <v>150</v>
      </c>
      <c r="L82" s="100">
        <v>6</v>
      </c>
      <c r="M82" s="100">
        <v>9</v>
      </c>
      <c r="N82" s="100">
        <v>30.6</v>
      </c>
      <c r="O82" s="100">
        <v>32.7</v>
      </c>
      <c r="CQ82" s="59"/>
      <c r="CR82" s="34"/>
      <c r="CS82" s="34"/>
      <c r="CT82" s="34"/>
      <c r="CU82" s="60"/>
      <c r="CV82" s="60"/>
      <c r="CW82" s="60"/>
      <c r="CX82" s="60"/>
      <c r="CZ82" s="9"/>
      <c r="DA82" s="122"/>
      <c r="DB82" s="122"/>
      <c r="DC82" s="124"/>
      <c r="DD82" s="120"/>
      <c r="DE82" s="122"/>
      <c r="DF82" s="122"/>
      <c r="DG82" s="124"/>
      <c r="DH82" s="120"/>
      <c r="DI82" s="57"/>
      <c r="DJ82" s="57"/>
      <c r="DK82" s="57"/>
      <c r="DL82" s="57"/>
      <c r="DM82" s="57"/>
      <c r="DO82" s="166">
        <v>16</v>
      </c>
      <c r="DP82" s="183">
        <v>60</v>
      </c>
      <c r="DQ82" s="183">
        <v>60</v>
      </c>
      <c r="DR82" s="184">
        <v>4</v>
      </c>
      <c r="DS82" s="185">
        <v>3.53</v>
      </c>
      <c r="DT82" s="170"/>
      <c r="DU82" s="170">
        <f t="shared" si="45"/>
        <v>0</v>
      </c>
      <c r="DV82" s="170"/>
      <c r="DW82" s="171">
        <f t="shared" si="46"/>
        <v>0</v>
      </c>
      <c r="DY82" s="56">
        <v>15</v>
      </c>
      <c r="DZ82" s="122"/>
      <c r="EA82" s="122"/>
      <c r="EB82" s="122"/>
      <c r="EC82" s="122"/>
      <c r="ED82" s="124"/>
      <c r="EE82" s="118"/>
      <c r="EF82" s="57"/>
      <c r="EG82" s="57">
        <f t="shared" si="41"/>
        <v>0</v>
      </c>
      <c r="EH82" s="57"/>
      <c r="EI82" s="58" t="e">
        <f t="shared" si="42"/>
        <v>#DIV/0!</v>
      </c>
    </row>
    <row r="83" spans="9:139" ht="19.5" customHeight="1">
      <c r="I83" s="100" t="s">
        <v>213</v>
      </c>
      <c r="J83" s="100">
        <v>226</v>
      </c>
      <c r="K83" s="100">
        <v>155</v>
      </c>
      <c r="L83" s="100">
        <v>6.5</v>
      </c>
      <c r="M83" s="100">
        <v>10</v>
      </c>
      <c r="N83" s="100">
        <v>36.2</v>
      </c>
      <c r="O83" s="100">
        <v>27.6</v>
      </c>
      <c r="CQ83" s="59"/>
      <c r="CR83" s="34"/>
      <c r="CS83" s="34"/>
      <c r="CT83" s="34"/>
      <c r="CU83" s="60"/>
      <c r="CV83" s="60"/>
      <c r="CW83" s="60"/>
      <c r="CX83" s="60"/>
      <c r="CZ83" s="9"/>
      <c r="DA83" s="122"/>
      <c r="DB83" s="122"/>
      <c r="DC83" s="124"/>
      <c r="DD83" s="120"/>
      <c r="DE83" s="122"/>
      <c r="DF83" s="122"/>
      <c r="DG83" s="124"/>
      <c r="DH83" s="120"/>
      <c r="DI83" s="57"/>
      <c r="DJ83" s="57"/>
      <c r="DK83" s="57"/>
      <c r="DL83" s="57"/>
      <c r="DM83" s="57"/>
      <c r="DO83" s="166">
        <v>17</v>
      </c>
      <c r="DP83" s="183">
        <v>70</v>
      </c>
      <c r="DQ83" s="183">
        <v>70</v>
      </c>
      <c r="DR83" s="184">
        <v>3</v>
      </c>
      <c r="DS83" s="186">
        <v>3.17</v>
      </c>
      <c r="DT83" s="170"/>
      <c r="DU83" s="170">
        <f t="shared" si="45"/>
        <v>0</v>
      </c>
      <c r="DV83" s="170"/>
      <c r="DW83" s="171">
        <f t="shared" si="46"/>
        <v>0</v>
      </c>
      <c r="DY83" s="56">
        <v>16</v>
      </c>
      <c r="DZ83" s="122"/>
      <c r="EA83" s="122"/>
      <c r="EB83" s="122"/>
      <c r="EC83" s="122"/>
      <c r="ED83" s="124"/>
      <c r="EE83" s="118"/>
      <c r="EF83" s="57"/>
      <c r="EG83" s="57">
        <f t="shared" si="41"/>
        <v>0</v>
      </c>
      <c r="EH83" s="57"/>
      <c r="EI83" s="58" t="e">
        <f t="shared" si="42"/>
        <v>#DIV/0!</v>
      </c>
    </row>
    <row r="84" spans="9:139" ht="19.5" customHeight="1">
      <c r="I84" s="100" t="s">
        <v>214</v>
      </c>
      <c r="J84" s="100">
        <v>251</v>
      </c>
      <c r="K84" s="100">
        <v>180</v>
      </c>
      <c r="L84" s="100">
        <v>7</v>
      </c>
      <c r="M84" s="100">
        <v>10</v>
      </c>
      <c r="N84" s="100">
        <v>42.7</v>
      </c>
      <c r="O84" s="100">
        <v>23.4</v>
      </c>
      <c r="CQ84" s="59"/>
      <c r="CR84" s="34"/>
      <c r="CS84" s="34"/>
      <c r="CT84" s="34"/>
      <c r="CU84" s="60"/>
      <c r="CV84" s="60"/>
      <c r="CW84" s="60"/>
      <c r="CX84" s="60"/>
      <c r="CZ84" s="56"/>
      <c r="DA84" s="122"/>
      <c r="DB84" s="122"/>
      <c r="DC84" s="124"/>
      <c r="DD84" s="118"/>
      <c r="DE84" s="122"/>
      <c r="DF84" s="122"/>
      <c r="DG84" s="124"/>
      <c r="DH84" s="118"/>
      <c r="DI84" s="57"/>
      <c r="DJ84" s="57"/>
      <c r="DK84" s="57"/>
      <c r="DL84" s="57"/>
      <c r="DM84" s="57"/>
      <c r="DO84" s="166">
        <v>18</v>
      </c>
      <c r="DP84" s="183">
        <v>70</v>
      </c>
      <c r="DQ84" s="183">
        <v>70</v>
      </c>
      <c r="DR84" s="184">
        <v>4</v>
      </c>
      <c r="DS84" s="186">
        <v>4.16</v>
      </c>
      <c r="DT84" s="170"/>
      <c r="DU84" s="170">
        <f t="shared" si="45"/>
        <v>0</v>
      </c>
      <c r="DV84" s="170"/>
      <c r="DW84" s="171">
        <f t="shared" si="46"/>
        <v>0</v>
      </c>
      <c r="DY84" s="56">
        <v>17</v>
      </c>
      <c r="DZ84" s="122"/>
      <c r="EA84" s="122"/>
      <c r="EB84" s="122"/>
      <c r="EC84" s="122"/>
      <c r="ED84" s="124"/>
      <c r="EE84" s="119"/>
      <c r="EF84" s="57"/>
      <c r="EG84" s="57">
        <f t="shared" si="41"/>
        <v>0</v>
      </c>
      <c r="EH84" s="57"/>
      <c r="EI84" s="58" t="e">
        <f t="shared" si="42"/>
        <v>#DIV/0!</v>
      </c>
    </row>
    <row r="85" spans="9:139" ht="19.5" customHeight="1">
      <c r="I85" s="100" t="s">
        <v>215</v>
      </c>
      <c r="J85" s="100">
        <v>255</v>
      </c>
      <c r="K85" s="100">
        <v>180</v>
      </c>
      <c r="L85" s="100">
        <v>7.5</v>
      </c>
      <c r="M85" s="100">
        <v>12</v>
      </c>
      <c r="N85" s="100">
        <v>49.2</v>
      </c>
      <c r="O85" s="100">
        <v>20.3</v>
      </c>
      <c r="CQ85" s="59"/>
      <c r="CR85" s="34"/>
      <c r="CS85" s="34"/>
      <c r="CT85" s="34"/>
      <c r="CU85" s="60"/>
      <c r="CV85" s="60"/>
      <c r="CW85" s="60"/>
      <c r="CX85" s="60"/>
      <c r="CZ85" s="56"/>
      <c r="DA85" s="122"/>
      <c r="DB85" s="122"/>
      <c r="DC85" s="124"/>
      <c r="DD85" s="118"/>
      <c r="DE85" s="122"/>
      <c r="DF85" s="122"/>
      <c r="DG85" s="124"/>
      <c r="DH85" s="118"/>
      <c r="DI85" s="57"/>
      <c r="DJ85" s="57"/>
      <c r="DK85" s="57"/>
      <c r="DL85" s="57"/>
      <c r="DM85" s="57"/>
      <c r="DO85" s="166">
        <v>19</v>
      </c>
      <c r="DP85" s="183">
        <v>80</v>
      </c>
      <c r="DQ85" s="183">
        <v>80</v>
      </c>
      <c r="DR85" s="184">
        <v>3</v>
      </c>
      <c r="DS85" s="186">
        <v>3.64</v>
      </c>
      <c r="DT85" s="170"/>
      <c r="DU85" s="170">
        <f t="shared" si="45"/>
        <v>0</v>
      </c>
      <c r="DV85" s="170"/>
      <c r="DW85" s="171">
        <f t="shared" si="46"/>
        <v>0</v>
      </c>
      <c r="DY85" s="56">
        <v>18</v>
      </c>
      <c r="DZ85" s="122"/>
      <c r="EA85" s="122"/>
      <c r="EB85" s="122"/>
      <c r="EC85" s="122"/>
      <c r="ED85" s="124"/>
      <c r="EE85" s="119"/>
      <c r="EF85" s="57"/>
      <c r="EG85" s="57">
        <f t="shared" si="41"/>
        <v>0</v>
      </c>
      <c r="EH85" s="57"/>
      <c r="EI85" s="58" t="e">
        <f t="shared" si="42"/>
        <v>#DIV/0!</v>
      </c>
    </row>
    <row r="86" spans="9:139" ht="19.5" customHeight="1">
      <c r="I86" s="100" t="s">
        <v>216</v>
      </c>
      <c r="J86" s="100">
        <v>291</v>
      </c>
      <c r="K86" s="100">
        <v>200</v>
      </c>
      <c r="L86" s="100">
        <v>8</v>
      </c>
      <c r="M86" s="100">
        <v>11</v>
      </c>
      <c r="N86" s="100">
        <v>53.6</v>
      </c>
      <c r="O86" s="100">
        <v>18.7</v>
      </c>
      <c r="CQ86" s="59"/>
      <c r="CR86" s="34"/>
      <c r="CS86" s="34"/>
      <c r="CT86" s="34"/>
      <c r="CU86" s="60"/>
      <c r="CV86" s="60"/>
      <c r="CW86" s="60"/>
      <c r="CX86" s="60"/>
      <c r="CZ86" s="56"/>
      <c r="DA86" s="122"/>
      <c r="DB86" s="122"/>
      <c r="DC86" s="124"/>
      <c r="DD86" s="119"/>
      <c r="DE86" s="122"/>
      <c r="DF86" s="122"/>
      <c r="DG86" s="124"/>
      <c r="DH86" s="119"/>
      <c r="DI86" s="57"/>
      <c r="DJ86" s="57"/>
      <c r="DK86" s="57"/>
      <c r="DL86" s="57"/>
      <c r="DM86" s="57"/>
      <c r="DO86" s="166">
        <v>20</v>
      </c>
      <c r="DP86" s="183">
        <v>80</v>
      </c>
      <c r="DQ86" s="183">
        <v>80</v>
      </c>
      <c r="DR86" s="184">
        <v>4</v>
      </c>
      <c r="DS86" s="186">
        <v>4.79</v>
      </c>
      <c r="DT86" s="170"/>
      <c r="DU86" s="170">
        <f t="shared" si="45"/>
        <v>0</v>
      </c>
      <c r="DV86" s="170"/>
      <c r="DW86" s="171">
        <f t="shared" si="46"/>
        <v>0</v>
      </c>
      <c r="DY86" s="56">
        <v>19</v>
      </c>
      <c r="DZ86" s="122"/>
      <c r="EA86" s="122"/>
      <c r="EB86" s="122"/>
      <c r="EC86" s="122"/>
      <c r="ED86" s="124"/>
      <c r="EE86" s="119"/>
      <c r="EF86" s="57"/>
      <c r="EG86" s="57">
        <f t="shared" si="41"/>
        <v>0</v>
      </c>
      <c r="EH86" s="57"/>
      <c r="EI86" s="58" t="e">
        <f t="shared" si="42"/>
        <v>#DIV/0!</v>
      </c>
    </row>
    <row r="87" spans="9:139" ht="19.5" customHeight="1">
      <c r="I87" s="100" t="s">
        <v>217</v>
      </c>
      <c r="J87" s="100">
        <v>295</v>
      </c>
      <c r="K87" s="100">
        <v>200</v>
      </c>
      <c r="L87" s="100">
        <v>8.5</v>
      </c>
      <c r="M87" s="100">
        <v>13</v>
      </c>
      <c r="N87" s="100">
        <v>61</v>
      </c>
      <c r="O87" s="100">
        <v>16.4</v>
      </c>
      <c r="CQ87" s="59"/>
      <c r="CR87" s="34"/>
      <c r="CS87" s="34"/>
      <c r="CT87" s="34"/>
      <c r="CU87" s="60"/>
      <c r="CV87" s="60"/>
      <c r="CW87" s="60"/>
      <c r="CX87" s="60"/>
      <c r="CZ87" s="56"/>
      <c r="DA87" s="122"/>
      <c r="DB87" s="122"/>
      <c r="DC87" s="124"/>
      <c r="DD87" s="119"/>
      <c r="DE87" s="122"/>
      <c r="DF87" s="122"/>
      <c r="DG87" s="124"/>
      <c r="DH87" s="119"/>
      <c r="DI87" s="57"/>
      <c r="DJ87" s="57"/>
      <c r="DK87" s="57"/>
      <c r="DL87" s="57"/>
      <c r="DM87" s="57"/>
      <c r="DO87" s="166">
        <v>21</v>
      </c>
      <c r="DP87" s="183">
        <v>80</v>
      </c>
      <c r="DQ87" s="183">
        <v>80</v>
      </c>
      <c r="DR87" s="184">
        <v>5</v>
      </c>
      <c r="DS87" s="186">
        <v>5.92</v>
      </c>
      <c r="DT87" s="170"/>
      <c r="DU87" s="170">
        <f t="shared" si="45"/>
        <v>0</v>
      </c>
      <c r="DV87" s="170"/>
      <c r="DW87" s="171">
        <f t="shared" si="46"/>
        <v>0</v>
      </c>
      <c r="DY87" s="56">
        <v>20</v>
      </c>
      <c r="DZ87" s="122"/>
      <c r="EA87" s="122"/>
      <c r="EB87" s="122"/>
      <c r="EC87" s="122"/>
      <c r="ED87" s="124"/>
      <c r="EE87" s="119"/>
      <c r="EF87" s="57"/>
      <c r="EG87" s="57">
        <f t="shared" si="41"/>
        <v>0</v>
      </c>
      <c r="EH87" s="57"/>
      <c r="EI87" s="58" t="e">
        <f t="shared" si="42"/>
        <v>#DIV/0!</v>
      </c>
    </row>
    <row r="88" spans="9:139" ht="19.5" customHeight="1">
      <c r="I88" s="100" t="s">
        <v>218</v>
      </c>
      <c r="J88" s="100">
        <v>299</v>
      </c>
      <c r="K88" s="100">
        <v>200</v>
      </c>
      <c r="L88" s="100">
        <v>9</v>
      </c>
      <c r="M88" s="100">
        <v>15</v>
      </c>
      <c r="N88" s="100">
        <v>68.3</v>
      </c>
      <c r="O88" s="100">
        <v>14.6</v>
      </c>
      <c r="CQ88" s="59"/>
      <c r="CU88" s="60"/>
      <c r="CV88" s="60"/>
      <c r="CW88" s="60"/>
      <c r="CX88" s="60"/>
      <c r="CZ88" s="56"/>
      <c r="DA88" s="122"/>
      <c r="DB88" s="122"/>
      <c r="DC88" s="124"/>
      <c r="DD88" s="119"/>
      <c r="DE88" s="122"/>
      <c r="DF88" s="122"/>
      <c r="DG88" s="124"/>
      <c r="DH88" s="119"/>
      <c r="DI88" s="57"/>
      <c r="DJ88" s="57"/>
      <c r="DK88" s="57"/>
      <c r="DL88" s="57"/>
      <c r="DM88" s="57"/>
      <c r="DO88" s="166">
        <v>22</v>
      </c>
      <c r="DP88" s="183">
        <v>80</v>
      </c>
      <c r="DQ88" s="183">
        <v>80</v>
      </c>
      <c r="DR88" s="184">
        <v>6</v>
      </c>
      <c r="DS88" s="186">
        <v>7.01</v>
      </c>
      <c r="DT88" s="170"/>
      <c r="DU88" s="170">
        <f t="shared" si="45"/>
        <v>0</v>
      </c>
      <c r="DV88" s="170"/>
      <c r="DW88" s="171">
        <f t="shared" si="46"/>
        <v>0</v>
      </c>
      <c r="DY88" s="56">
        <v>21</v>
      </c>
      <c r="DZ88" s="122"/>
      <c r="EA88" s="122"/>
      <c r="EB88" s="122"/>
      <c r="EC88" s="122"/>
      <c r="ED88" s="124"/>
      <c r="EE88" s="119"/>
      <c r="EF88" s="57"/>
      <c r="EG88" s="57">
        <f t="shared" si="41"/>
        <v>0</v>
      </c>
      <c r="EH88" s="57"/>
      <c r="EI88" s="58" t="e">
        <f t="shared" si="42"/>
        <v>#DIV/0!</v>
      </c>
    </row>
    <row r="89" spans="9:139" ht="19.5" customHeight="1">
      <c r="I89" s="100" t="s">
        <v>219</v>
      </c>
      <c r="J89" s="100">
        <v>338</v>
      </c>
      <c r="K89" s="100">
        <v>250</v>
      </c>
      <c r="L89" s="100">
        <v>9.5</v>
      </c>
      <c r="M89" s="100">
        <v>12.5</v>
      </c>
      <c r="N89" s="100">
        <v>75.1</v>
      </c>
      <c r="O89" s="100">
        <v>13.3</v>
      </c>
      <c r="CQ89" s="59"/>
      <c r="CR89" s="60"/>
      <c r="CS89" s="60"/>
      <c r="CT89" s="60"/>
      <c r="CU89" s="60"/>
      <c r="CV89" s="60"/>
      <c r="CW89" s="60"/>
      <c r="CX89" s="60"/>
      <c r="CZ89" s="56"/>
      <c r="DA89" s="122"/>
      <c r="DB89" s="122"/>
      <c r="DC89" s="124"/>
      <c r="DD89" s="119"/>
      <c r="DE89" s="122"/>
      <c r="DF89" s="122"/>
      <c r="DG89" s="124"/>
      <c r="DH89" s="119"/>
      <c r="DI89" s="57"/>
      <c r="DJ89" s="57"/>
      <c r="DK89" s="57"/>
      <c r="DL89" s="57"/>
      <c r="DM89" s="57"/>
      <c r="DO89" s="166">
        <v>23</v>
      </c>
      <c r="DP89" s="183">
        <v>80</v>
      </c>
      <c r="DQ89" s="183">
        <v>80</v>
      </c>
      <c r="DR89" s="184">
        <v>7</v>
      </c>
      <c r="DS89" s="187">
        <v>8.11</v>
      </c>
      <c r="DT89" s="170"/>
      <c r="DU89" s="170">
        <f t="shared" si="45"/>
        <v>0</v>
      </c>
      <c r="DV89" s="170"/>
      <c r="DW89" s="171">
        <f t="shared" si="46"/>
        <v>0</v>
      </c>
      <c r="DY89" s="56">
        <v>22</v>
      </c>
      <c r="DZ89" s="122"/>
      <c r="EA89" s="122"/>
      <c r="EB89" s="122"/>
      <c r="EC89" s="122"/>
      <c r="ED89" s="124"/>
      <c r="EE89" s="119"/>
      <c r="EF89" s="57"/>
      <c r="EG89" s="57">
        <f t="shared" si="41"/>
        <v>0</v>
      </c>
      <c r="EH89" s="57"/>
      <c r="EI89" s="58" t="e">
        <f t="shared" si="42"/>
        <v>#DIV/0!</v>
      </c>
    </row>
    <row r="90" spans="9:139" ht="19.5" customHeight="1">
      <c r="I90" s="100" t="s">
        <v>220</v>
      </c>
      <c r="J90" s="100">
        <v>341</v>
      </c>
      <c r="K90" s="100">
        <v>250</v>
      </c>
      <c r="L90" s="100">
        <v>10</v>
      </c>
      <c r="M90" s="100">
        <v>14</v>
      </c>
      <c r="N90" s="100">
        <v>82.2</v>
      </c>
      <c r="O90" s="100">
        <v>12.2</v>
      </c>
      <c r="CQ90" s="59"/>
      <c r="CR90" s="60"/>
      <c r="CS90" s="60"/>
      <c r="CT90" s="60"/>
      <c r="CU90" s="60"/>
      <c r="CV90" s="60"/>
      <c r="CW90" s="60"/>
      <c r="CX90" s="60"/>
      <c r="CZ90" s="56"/>
      <c r="DA90" s="122"/>
      <c r="DB90" s="122"/>
      <c r="DC90" s="124"/>
      <c r="DD90" s="119"/>
      <c r="DE90" s="122"/>
      <c r="DF90" s="122"/>
      <c r="DG90" s="124"/>
      <c r="DH90" s="119"/>
      <c r="DI90" s="57"/>
      <c r="DJ90" s="57"/>
      <c r="DK90" s="57"/>
      <c r="DL90" s="57"/>
      <c r="DM90" s="57"/>
      <c r="DO90" s="166">
        <v>24</v>
      </c>
      <c r="DP90" s="183">
        <v>100</v>
      </c>
      <c r="DQ90" s="183">
        <v>100</v>
      </c>
      <c r="DR90" s="184">
        <v>4</v>
      </c>
      <c r="DS90" s="187">
        <v>6.05</v>
      </c>
      <c r="DT90" s="170"/>
      <c r="DU90" s="170">
        <f t="shared" si="45"/>
        <v>0</v>
      </c>
      <c r="DV90" s="170"/>
      <c r="DW90" s="171">
        <f t="shared" si="46"/>
        <v>0</v>
      </c>
      <c r="DY90" s="56">
        <v>23</v>
      </c>
      <c r="DZ90" s="122"/>
      <c r="EA90" s="122"/>
      <c r="EB90" s="122"/>
      <c r="EC90" s="122"/>
      <c r="ED90" s="124"/>
      <c r="EE90" s="120"/>
      <c r="EF90" s="57"/>
      <c r="EG90" s="57">
        <f t="shared" si="41"/>
        <v>0</v>
      </c>
      <c r="EH90" s="57"/>
      <c r="EI90" s="58" t="e">
        <f t="shared" si="42"/>
        <v>#DIV/0!</v>
      </c>
    </row>
    <row r="91" spans="9:139" ht="19.5" customHeight="1">
      <c r="I91" s="100" t="s">
        <v>221</v>
      </c>
      <c r="J91" s="100">
        <v>345</v>
      </c>
      <c r="K91" s="100">
        <v>250</v>
      </c>
      <c r="L91" s="100">
        <v>10.5</v>
      </c>
      <c r="M91" s="100">
        <v>16</v>
      </c>
      <c r="N91" s="100">
        <v>91.3</v>
      </c>
      <c r="O91" s="100">
        <v>11</v>
      </c>
      <c r="CQ91" s="59"/>
      <c r="CR91" s="60"/>
      <c r="CS91" s="60"/>
      <c r="CT91" s="60"/>
      <c r="CU91" s="60"/>
      <c r="CV91" s="60"/>
      <c r="CW91" s="60"/>
      <c r="CX91" s="60"/>
      <c r="CZ91" s="56"/>
      <c r="DA91" s="122"/>
      <c r="DB91" s="122"/>
      <c r="DC91" s="124"/>
      <c r="DD91" s="119"/>
      <c r="DE91" s="122"/>
      <c r="DF91" s="122"/>
      <c r="DG91" s="124"/>
      <c r="DH91" s="119"/>
      <c r="DI91" s="57"/>
      <c r="DJ91" s="57"/>
      <c r="DK91" s="57"/>
      <c r="DL91" s="57"/>
      <c r="DM91" s="57"/>
      <c r="DO91" s="166">
        <v>25</v>
      </c>
      <c r="DP91" s="183">
        <v>100</v>
      </c>
      <c r="DQ91" s="183">
        <v>100</v>
      </c>
      <c r="DR91" s="184">
        <v>5</v>
      </c>
      <c r="DS91" s="187">
        <v>7.49</v>
      </c>
      <c r="DT91" s="170"/>
      <c r="DU91" s="170">
        <f t="shared" si="45"/>
        <v>0</v>
      </c>
      <c r="DV91" s="170"/>
      <c r="DW91" s="171">
        <f t="shared" si="46"/>
        <v>0</v>
      </c>
      <c r="DY91" s="56">
        <v>24</v>
      </c>
      <c r="DZ91" s="122"/>
      <c r="EA91" s="122"/>
      <c r="EB91" s="122"/>
      <c r="EC91" s="122"/>
      <c r="ED91" s="124"/>
      <c r="EE91" s="120"/>
      <c r="EF91" s="57"/>
      <c r="EG91" s="57">
        <f t="shared" si="41"/>
        <v>0</v>
      </c>
      <c r="EH91" s="57"/>
      <c r="EI91" s="58" t="e">
        <f t="shared" si="42"/>
        <v>#DIV/0!</v>
      </c>
    </row>
    <row r="92" spans="9:139" ht="19.5" customHeight="1">
      <c r="I92" s="100" t="s">
        <v>222</v>
      </c>
      <c r="J92" s="100">
        <v>388</v>
      </c>
      <c r="K92" s="100">
        <v>300</v>
      </c>
      <c r="L92" s="100">
        <v>9.5</v>
      </c>
      <c r="M92" s="100">
        <v>14</v>
      </c>
      <c r="N92" s="100">
        <v>96.1</v>
      </c>
      <c r="O92" s="100">
        <v>10.4</v>
      </c>
      <c r="CQ92" s="59"/>
      <c r="CR92" s="60"/>
      <c r="CS92" s="60"/>
      <c r="CT92" s="60"/>
      <c r="CU92" s="60"/>
      <c r="CV92" s="60"/>
      <c r="CW92" s="60"/>
      <c r="CX92" s="60"/>
      <c r="CZ92" s="56"/>
      <c r="DA92" s="122"/>
      <c r="DB92" s="122"/>
      <c r="DC92" s="124"/>
      <c r="DD92" s="120"/>
      <c r="DE92" s="122"/>
      <c r="DF92" s="122"/>
      <c r="DG92" s="124"/>
      <c r="DH92" s="120"/>
      <c r="DI92" s="57"/>
      <c r="DJ92" s="57"/>
      <c r="DK92" s="57"/>
      <c r="DL92" s="57"/>
      <c r="DM92" s="57"/>
      <c r="DO92" s="166">
        <v>26</v>
      </c>
      <c r="DP92" s="183">
        <v>100</v>
      </c>
      <c r="DQ92" s="183">
        <v>100</v>
      </c>
      <c r="DR92" s="184">
        <v>6</v>
      </c>
      <c r="DS92" s="187">
        <v>8.89</v>
      </c>
      <c r="DT92" s="170"/>
      <c r="DU92" s="170">
        <f t="shared" si="45"/>
        <v>0</v>
      </c>
      <c r="DV92" s="170"/>
      <c r="DW92" s="171">
        <f t="shared" si="46"/>
        <v>0</v>
      </c>
      <c r="DY92" s="56">
        <v>25</v>
      </c>
      <c r="DZ92" s="122"/>
      <c r="EA92" s="122"/>
      <c r="EB92" s="122"/>
      <c r="EC92" s="122"/>
      <c r="ED92" s="124"/>
      <c r="EE92" s="120"/>
      <c r="EF92" s="57"/>
      <c r="EG92" s="57">
        <f t="shared" si="41"/>
        <v>0</v>
      </c>
      <c r="EH92" s="57"/>
      <c r="EI92" s="58" t="e">
        <f t="shared" si="42"/>
        <v>#DIV/0!</v>
      </c>
    </row>
    <row r="93" spans="9:139" ht="19.5" customHeight="1">
      <c r="I93" s="100" t="s">
        <v>223</v>
      </c>
      <c r="J93" s="100">
        <v>392</v>
      </c>
      <c r="K93" s="100">
        <v>300</v>
      </c>
      <c r="L93" s="100">
        <v>11.5</v>
      </c>
      <c r="M93" s="100">
        <v>16</v>
      </c>
      <c r="N93" s="100">
        <v>111.1</v>
      </c>
      <c r="O93" s="100">
        <v>9</v>
      </c>
      <c r="CQ93" s="59"/>
      <c r="CR93" s="60"/>
      <c r="CS93" s="60"/>
      <c r="CT93" s="60"/>
      <c r="CU93" s="60"/>
      <c r="CV93" s="60"/>
      <c r="CW93" s="60"/>
      <c r="CX93" s="60"/>
      <c r="CZ93" s="56"/>
      <c r="DA93" s="122"/>
      <c r="DB93" s="122"/>
      <c r="DC93" s="124"/>
      <c r="DD93" s="120"/>
      <c r="DE93" s="122"/>
      <c r="DF93" s="122"/>
      <c r="DG93" s="124"/>
      <c r="DH93" s="120"/>
      <c r="DI93" s="57"/>
      <c r="DJ93" s="57"/>
      <c r="DK93" s="57"/>
      <c r="DL93" s="57"/>
      <c r="DM93" s="57"/>
      <c r="DO93" s="166">
        <v>27</v>
      </c>
      <c r="DP93" s="183">
        <v>100</v>
      </c>
      <c r="DQ93" s="183">
        <v>100</v>
      </c>
      <c r="DR93" s="184">
        <v>7</v>
      </c>
      <c r="DS93" s="187">
        <v>10.31</v>
      </c>
      <c r="DT93" s="170"/>
      <c r="DU93" s="170">
        <f t="shared" si="45"/>
        <v>0</v>
      </c>
      <c r="DV93" s="170"/>
      <c r="DW93" s="171">
        <f t="shared" si="46"/>
        <v>0</v>
      </c>
      <c r="DY93" s="56">
        <v>26</v>
      </c>
      <c r="DZ93" s="122"/>
      <c r="EA93" s="122"/>
      <c r="EB93" s="122"/>
      <c r="EC93" s="122"/>
      <c r="ED93" s="124"/>
      <c r="EE93" s="120"/>
      <c r="EF93" s="57"/>
      <c r="EG93" s="57">
        <f t="shared" si="41"/>
        <v>0</v>
      </c>
      <c r="EH93" s="57"/>
      <c r="EI93" s="58" t="e">
        <f t="shared" si="42"/>
        <v>#DIV/0!</v>
      </c>
    </row>
    <row r="94" spans="9:139" ht="19.5" customHeight="1">
      <c r="I94" s="100" t="s">
        <v>224</v>
      </c>
      <c r="J94" s="100">
        <v>396</v>
      </c>
      <c r="K94" s="100">
        <v>300</v>
      </c>
      <c r="L94" s="100">
        <v>12.5</v>
      </c>
      <c r="M94" s="100">
        <v>18</v>
      </c>
      <c r="N94" s="100">
        <v>123.4</v>
      </c>
      <c r="O94" s="100">
        <v>8.1</v>
      </c>
      <c r="CQ94" s="59"/>
      <c r="CR94" s="60"/>
      <c r="CS94" s="60"/>
      <c r="CT94" s="60"/>
      <c r="CU94" s="60"/>
      <c r="CV94" s="60"/>
      <c r="CW94" s="60"/>
      <c r="CX94" s="60"/>
      <c r="CZ94" s="56"/>
      <c r="DA94" s="122"/>
      <c r="DB94" s="122"/>
      <c r="DC94" s="124"/>
      <c r="DD94" s="120"/>
      <c r="DE94" s="122"/>
      <c r="DF94" s="122"/>
      <c r="DG94" s="124"/>
      <c r="DH94" s="120"/>
      <c r="DI94" s="57"/>
      <c r="DJ94" s="57"/>
      <c r="DK94" s="57"/>
      <c r="DL94" s="57"/>
      <c r="DM94" s="57"/>
      <c r="DO94" s="166">
        <v>28</v>
      </c>
      <c r="DP94" s="183">
        <v>120</v>
      </c>
      <c r="DQ94" s="183">
        <v>120</v>
      </c>
      <c r="DR94" s="184">
        <v>4</v>
      </c>
      <c r="DS94" s="187">
        <v>7.3</v>
      </c>
      <c r="DT94" s="170"/>
      <c r="DU94" s="170">
        <f t="shared" si="45"/>
        <v>0</v>
      </c>
      <c r="DV94" s="170"/>
      <c r="DW94" s="171">
        <f t="shared" si="46"/>
        <v>0</v>
      </c>
      <c r="DY94" s="56">
        <v>27</v>
      </c>
      <c r="DZ94" s="122"/>
      <c r="EA94" s="122"/>
      <c r="EB94" s="122"/>
      <c r="EC94" s="122"/>
      <c r="ED94" s="124"/>
      <c r="EE94" s="120"/>
      <c r="EF94" s="57"/>
      <c r="EG94" s="57">
        <f t="shared" si="41"/>
        <v>0</v>
      </c>
      <c r="EH94" s="57"/>
      <c r="EI94" s="58" t="e">
        <f t="shared" si="42"/>
        <v>#DIV/0!</v>
      </c>
    </row>
    <row r="95" spans="9:139" ht="19.5" customHeight="1">
      <c r="I95" s="100" t="s">
        <v>225</v>
      </c>
      <c r="J95" s="100">
        <v>484</v>
      </c>
      <c r="K95" s="100">
        <v>300</v>
      </c>
      <c r="L95" s="100">
        <v>11</v>
      </c>
      <c r="M95" s="100">
        <v>15</v>
      </c>
      <c r="N95" s="100">
        <v>114.4</v>
      </c>
      <c r="O95" s="100">
        <v>8.7</v>
      </c>
      <c r="CQ95" s="59"/>
      <c r="CR95" s="60"/>
      <c r="CS95" s="60"/>
      <c r="CT95" s="60"/>
      <c r="CU95" s="60"/>
      <c r="CV95" s="60"/>
      <c r="CW95" s="60"/>
      <c r="CX95" s="60"/>
      <c r="CZ95" s="56"/>
      <c r="DA95" s="122"/>
      <c r="DB95" s="122"/>
      <c r="DC95" s="124"/>
      <c r="DD95" s="120"/>
      <c r="DE95" s="122"/>
      <c r="DF95" s="122"/>
      <c r="DG95" s="124"/>
      <c r="DH95" s="120"/>
      <c r="DI95" s="57"/>
      <c r="DJ95" s="57"/>
      <c r="DK95" s="57"/>
      <c r="DL95" s="57"/>
      <c r="DM95" s="57"/>
      <c r="DO95" s="166">
        <v>29</v>
      </c>
      <c r="DP95" s="183">
        <v>120</v>
      </c>
      <c r="DQ95" s="183">
        <v>120</v>
      </c>
      <c r="DR95" s="184">
        <v>5</v>
      </c>
      <c r="DS95" s="187">
        <v>9.06</v>
      </c>
      <c r="DT95" s="170"/>
      <c r="DU95" s="170">
        <f t="shared" si="45"/>
        <v>0</v>
      </c>
      <c r="DV95" s="170"/>
      <c r="DW95" s="171">
        <f t="shared" si="46"/>
        <v>0</v>
      </c>
      <c r="DY95" s="56">
        <v>28</v>
      </c>
      <c r="DZ95" s="122"/>
      <c r="EA95" s="122"/>
      <c r="EB95" s="122"/>
      <c r="EC95" s="122"/>
      <c r="ED95" s="124"/>
      <c r="EE95" s="120"/>
      <c r="EF95" s="57"/>
      <c r="EG95" s="57">
        <f t="shared" si="41"/>
        <v>0</v>
      </c>
      <c r="EH95" s="57"/>
      <c r="EI95" s="58" t="e">
        <f t="shared" si="42"/>
        <v>#DIV/0!</v>
      </c>
    </row>
    <row r="96" spans="9:139" ht="19.5" customHeight="1">
      <c r="I96" s="100" t="s">
        <v>226</v>
      </c>
      <c r="J96" s="100">
        <v>489</v>
      </c>
      <c r="K96" s="100">
        <v>300</v>
      </c>
      <c r="L96" s="100">
        <v>14.5</v>
      </c>
      <c r="M96" s="100">
        <v>17.5</v>
      </c>
      <c r="N96" s="100">
        <v>138.7</v>
      </c>
      <c r="O96" s="100">
        <v>7.2</v>
      </c>
      <c r="CQ96" s="62"/>
      <c r="CR96" s="60"/>
      <c r="CS96" s="60"/>
      <c r="CT96" s="60"/>
      <c r="CU96" s="60"/>
      <c r="CV96" s="60"/>
      <c r="CW96" s="60"/>
      <c r="CX96" s="60"/>
      <c r="CZ96" s="56"/>
      <c r="DA96" s="122"/>
      <c r="DB96" s="122"/>
      <c r="DC96" s="124"/>
      <c r="DD96" s="120"/>
      <c r="DE96" s="122"/>
      <c r="DF96" s="122"/>
      <c r="DG96" s="124"/>
      <c r="DH96" s="120"/>
      <c r="DI96" s="57"/>
      <c r="DJ96" s="57"/>
      <c r="DK96" s="57"/>
      <c r="DL96" s="57"/>
      <c r="DM96" s="57"/>
      <c r="DO96" s="166">
        <v>30</v>
      </c>
      <c r="DP96" s="183">
        <v>120</v>
      </c>
      <c r="DQ96" s="183">
        <v>120</v>
      </c>
      <c r="DR96" s="184">
        <v>6</v>
      </c>
      <c r="DS96" s="187">
        <v>10.78</v>
      </c>
      <c r="DT96" s="170"/>
      <c r="DU96" s="170">
        <f>DT96*DS96</f>
        <v>0</v>
      </c>
      <c r="DV96" s="170"/>
      <c r="DW96" s="171">
        <f>DV96/DS96</f>
        <v>0</v>
      </c>
      <c r="DY96" s="56">
        <v>29</v>
      </c>
      <c r="DZ96" s="122"/>
      <c r="EA96" s="122"/>
      <c r="EB96" s="122"/>
      <c r="EC96" s="122"/>
      <c r="ED96" s="124"/>
      <c r="EE96" s="120"/>
      <c r="EF96" s="57"/>
      <c r="EG96" s="57">
        <f t="shared" si="41"/>
        <v>0</v>
      </c>
      <c r="EH96" s="57"/>
      <c r="EI96" s="58" t="e">
        <f t="shared" si="42"/>
        <v>#DIV/0!</v>
      </c>
    </row>
    <row r="97" spans="9:139" ht="19.5" customHeight="1">
      <c r="I97" s="100" t="s">
        <v>227</v>
      </c>
      <c r="J97" s="100">
        <v>495</v>
      </c>
      <c r="K97" s="100">
        <v>300</v>
      </c>
      <c r="L97" s="100">
        <v>15.5</v>
      </c>
      <c r="M97" s="100">
        <v>20.5</v>
      </c>
      <c r="N97" s="100">
        <v>156.4</v>
      </c>
      <c r="O97" s="100">
        <v>6.4</v>
      </c>
      <c r="CZ97" s="56"/>
      <c r="DA97" s="122"/>
      <c r="DB97" s="122"/>
      <c r="DC97" s="124"/>
      <c r="DD97" s="120"/>
      <c r="DE97" s="122"/>
      <c r="DF97" s="122"/>
      <c r="DG97" s="124"/>
      <c r="DH97" s="120"/>
      <c r="DI97" s="57"/>
      <c r="DJ97" s="57"/>
      <c r="DK97" s="57"/>
      <c r="DL97" s="57"/>
      <c r="DM97" s="57"/>
      <c r="DO97" s="166">
        <v>31</v>
      </c>
      <c r="DP97" s="183">
        <v>160</v>
      </c>
      <c r="DQ97" s="183">
        <v>160</v>
      </c>
      <c r="DR97" s="184">
        <v>5</v>
      </c>
      <c r="DS97" s="187">
        <v>12.2</v>
      </c>
      <c r="DT97" s="170"/>
      <c r="DU97" s="170">
        <f>DT97*DS97</f>
        <v>0</v>
      </c>
      <c r="DV97" s="170"/>
      <c r="DW97" s="171">
        <f>DV97/DS97</f>
        <v>0</v>
      </c>
      <c r="DY97" s="56">
        <v>30</v>
      </c>
      <c r="DZ97" s="122"/>
      <c r="EA97" s="122"/>
      <c r="EB97" s="122"/>
      <c r="EC97" s="122"/>
      <c r="ED97" s="124"/>
      <c r="EE97" s="120"/>
      <c r="EF97" s="57"/>
      <c r="EG97" s="57">
        <f t="shared" si="41"/>
        <v>0</v>
      </c>
      <c r="EH97" s="57"/>
      <c r="EI97" s="58" t="e">
        <f t="shared" si="42"/>
        <v>#DIV/0!</v>
      </c>
    </row>
    <row r="98" spans="9:139" ht="19.5" customHeight="1">
      <c r="I98" s="100" t="s">
        <v>228</v>
      </c>
      <c r="J98" s="100">
        <v>501</v>
      </c>
      <c r="K98" s="100">
        <v>300</v>
      </c>
      <c r="L98" s="100">
        <v>16.5</v>
      </c>
      <c r="M98" s="100">
        <v>23.5</v>
      </c>
      <c r="N98" s="100">
        <v>174.1</v>
      </c>
      <c r="O98" s="100">
        <v>5.7</v>
      </c>
      <c r="CZ98" s="56"/>
      <c r="DA98" s="122"/>
      <c r="DB98" s="122"/>
      <c r="DC98" s="124"/>
      <c r="DD98" s="120"/>
      <c r="DE98" s="122"/>
      <c r="DF98" s="122"/>
      <c r="DG98" s="124"/>
      <c r="DH98" s="120"/>
      <c r="DI98" s="57"/>
      <c r="DJ98" s="57"/>
      <c r="DK98" s="57"/>
      <c r="DL98" s="57"/>
      <c r="DM98" s="57"/>
      <c r="DO98" s="166">
        <v>32</v>
      </c>
      <c r="DP98" s="183">
        <v>160</v>
      </c>
      <c r="DQ98" s="183">
        <v>160</v>
      </c>
      <c r="DR98" s="184">
        <v>6</v>
      </c>
      <c r="DS98" s="187">
        <v>14.55</v>
      </c>
      <c r="DT98" s="170"/>
      <c r="DU98" s="170">
        <f>DT98*DS98</f>
        <v>0</v>
      </c>
      <c r="DV98" s="170"/>
      <c r="DW98" s="171">
        <f>DV98/DS98</f>
        <v>0</v>
      </c>
      <c r="DY98" s="56">
        <v>31</v>
      </c>
      <c r="DZ98" s="122"/>
      <c r="EA98" s="122"/>
      <c r="EB98" s="122"/>
      <c r="EC98" s="122"/>
      <c r="ED98" s="124"/>
      <c r="EE98" s="120"/>
      <c r="EF98" s="57"/>
      <c r="EG98" s="57">
        <f t="shared" si="41"/>
        <v>0</v>
      </c>
      <c r="EH98" s="57"/>
      <c r="EI98" s="58" t="e">
        <f t="shared" si="42"/>
        <v>#DIV/0!</v>
      </c>
    </row>
    <row r="99" spans="9:139" ht="19.5" customHeight="1">
      <c r="I99" s="100" t="s">
        <v>229</v>
      </c>
      <c r="J99" s="100">
        <v>580</v>
      </c>
      <c r="K99" s="100">
        <v>320</v>
      </c>
      <c r="L99" s="100">
        <v>12</v>
      </c>
      <c r="M99" s="100">
        <v>17</v>
      </c>
      <c r="N99" s="100">
        <v>142.1</v>
      </c>
      <c r="O99" s="100">
        <v>7</v>
      </c>
      <c r="CZ99" s="56"/>
      <c r="DA99" s="122"/>
      <c r="DB99" s="122"/>
      <c r="DC99" s="124"/>
      <c r="DD99" s="120"/>
      <c r="DE99" s="122"/>
      <c r="DF99" s="122"/>
      <c r="DG99" s="124"/>
      <c r="DH99" s="120"/>
      <c r="DI99" s="57"/>
      <c r="DJ99" s="57"/>
      <c r="DK99" s="57"/>
      <c r="DL99" s="57"/>
      <c r="DM99" s="57"/>
      <c r="DO99" s="166">
        <v>33</v>
      </c>
      <c r="DP99" s="183">
        <v>160</v>
      </c>
      <c r="DQ99" s="183">
        <v>160</v>
      </c>
      <c r="DR99" s="184">
        <v>7</v>
      </c>
      <c r="DS99" s="187">
        <v>16.9</v>
      </c>
      <c r="DT99" s="170"/>
      <c r="DU99" s="170">
        <f>DT99*DS99</f>
        <v>0</v>
      </c>
      <c r="DV99" s="170"/>
      <c r="DW99" s="171">
        <f>DV99/DS99</f>
        <v>0</v>
      </c>
      <c r="DY99" s="56">
        <v>32</v>
      </c>
      <c r="DZ99" s="122"/>
      <c r="EA99" s="122"/>
      <c r="EB99" s="122"/>
      <c r="EC99" s="122"/>
      <c r="ED99" s="124"/>
      <c r="EE99" s="120"/>
      <c r="EF99" s="57"/>
      <c r="EG99" s="57">
        <f t="shared" si="41"/>
        <v>0</v>
      </c>
      <c r="EH99" s="57"/>
      <c r="EI99" s="58" t="e">
        <f t="shared" si="42"/>
        <v>#DIV/0!</v>
      </c>
    </row>
    <row r="100" spans="9:139" ht="19.5" customHeight="1">
      <c r="I100" s="100" t="s">
        <v>230</v>
      </c>
      <c r="J100" s="100">
        <v>587</v>
      </c>
      <c r="K100" s="100">
        <v>320</v>
      </c>
      <c r="L100" s="100">
        <v>16</v>
      </c>
      <c r="M100" s="100">
        <v>20.5</v>
      </c>
      <c r="N100" s="100">
        <v>176.9</v>
      </c>
      <c r="O100" s="100">
        <v>5.7</v>
      </c>
      <c r="CZ100" s="56"/>
      <c r="DA100" s="122"/>
      <c r="DB100" s="122"/>
      <c r="DC100" s="124"/>
      <c r="DD100" s="120"/>
      <c r="DE100" s="122"/>
      <c r="DF100" s="122"/>
      <c r="DG100" s="124"/>
      <c r="DH100" s="120"/>
      <c r="DI100" s="57"/>
      <c r="DJ100" s="57"/>
      <c r="DK100" s="57"/>
      <c r="DL100" s="57"/>
      <c r="DM100" s="57"/>
      <c r="DO100" s="166">
        <v>34</v>
      </c>
      <c r="DP100" s="176"/>
      <c r="DQ100" s="175"/>
      <c r="DR100" s="175"/>
      <c r="DS100" s="175"/>
      <c r="DT100" s="170"/>
      <c r="DU100" s="170">
        <f t="shared" si="33"/>
        <v>0</v>
      </c>
      <c r="DV100" s="170"/>
      <c r="DW100" s="170" t="e">
        <f t="shared" si="34"/>
        <v>#DIV/0!</v>
      </c>
      <c r="DY100" s="56">
        <v>33</v>
      </c>
      <c r="DZ100" s="122"/>
      <c r="EA100" s="122"/>
      <c r="EB100" s="122"/>
      <c r="EC100" s="122"/>
      <c r="ED100" s="124"/>
      <c r="EE100" s="120"/>
      <c r="EF100" s="57"/>
      <c r="EG100" s="57">
        <f t="shared" si="41"/>
        <v>0</v>
      </c>
      <c r="EH100" s="57"/>
      <c r="EI100" s="58" t="e">
        <f t="shared" si="42"/>
        <v>#DIV/0!</v>
      </c>
    </row>
    <row r="101" spans="9:139" ht="19.5" customHeight="1">
      <c r="I101" s="100" t="s">
        <v>231</v>
      </c>
      <c r="J101" s="100">
        <v>595</v>
      </c>
      <c r="K101" s="100">
        <v>320</v>
      </c>
      <c r="L101" s="100">
        <v>18</v>
      </c>
      <c r="M101" s="100">
        <v>24.5</v>
      </c>
      <c r="N101" s="100">
        <v>205.5</v>
      </c>
      <c r="O101" s="100">
        <v>4.9</v>
      </c>
      <c r="CZ101" s="56"/>
      <c r="DA101" s="122"/>
      <c r="DB101" s="122"/>
      <c r="DC101" s="124"/>
      <c r="DD101" s="120"/>
      <c r="DE101" s="122"/>
      <c r="DF101" s="122"/>
      <c r="DG101" s="124"/>
      <c r="DH101" s="120"/>
      <c r="DI101" s="57"/>
      <c r="DJ101" s="57"/>
      <c r="DK101" s="57"/>
      <c r="DL101" s="57"/>
      <c r="DM101" s="57"/>
      <c r="DO101" s="177"/>
      <c r="DP101" s="178"/>
      <c r="DQ101" s="178"/>
      <c r="DR101" s="178"/>
      <c r="DS101" s="178"/>
      <c r="DT101" s="178"/>
      <c r="DU101" s="178"/>
      <c r="DV101" s="178"/>
      <c r="DW101" s="178"/>
      <c r="DY101" s="56">
        <v>34</v>
      </c>
      <c r="DZ101" s="18"/>
      <c r="EA101" s="115"/>
      <c r="EB101" s="18"/>
      <c r="EC101" s="115"/>
      <c r="ED101" s="115"/>
      <c r="EE101" s="115"/>
      <c r="EF101" s="57"/>
      <c r="EG101" s="57">
        <f t="shared" si="41"/>
        <v>0</v>
      </c>
      <c r="EH101" s="57"/>
      <c r="EI101" s="57" t="e">
        <f t="shared" si="42"/>
        <v>#DIV/0!</v>
      </c>
    </row>
    <row r="102" spans="9:139" ht="19.5" customHeight="1">
      <c r="I102" s="100" t="s">
        <v>232</v>
      </c>
      <c r="J102" s="100">
        <v>603</v>
      </c>
      <c r="K102" s="100">
        <v>320</v>
      </c>
      <c r="L102" s="100">
        <v>20</v>
      </c>
      <c r="M102" s="100">
        <v>28.5</v>
      </c>
      <c r="N102" s="100">
        <v>234.2</v>
      </c>
      <c r="O102" s="100">
        <v>4.3</v>
      </c>
      <c r="CZ102" s="56"/>
      <c r="DA102" s="122"/>
      <c r="DB102" s="122"/>
      <c r="DC102" s="124"/>
      <c r="DD102" s="120"/>
      <c r="DE102" s="122"/>
      <c r="DF102" s="122"/>
      <c r="DG102" s="124"/>
      <c r="DH102" s="120"/>
      <c r="DI102" s="57"/>
      <c r="DJ102" s="57"/>
      <c r="DK102" s="57"/>
      <c r="DL102" s="57"/>
      <c r="DM102" s="57"/>
      <c r="DO102" s="177"/>
      <c r="DP102" s="188"/>
      <c r="DQ102" s="188"/>
      <c r="DR102" s="188"/>
      <c r="DS102" s="188"/>
      <c r="DT102" s="188"/>
      <c r="DU102" s="178"/>
      <c r="DV102" s="178"/>
      <c r="DW102" s="178"/>
      <c r="DY102" s="59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</row>
    <row r="103" spans="9:139" ht="19.5" customHeight="1">
      <c r="I103" s="100" t="s">
        <v>233</v>
      </c>
      <c r="J103" s="100">
        <v>683</v>
      </c>
      <c r="K103" s="100">
        <v>320</v>
      </c>
      <c r="L103" s="100">
        <v>13.5</v>
      </c>
      <c r="M103" s="100">
        <v>19</v>
      </c>
      <c r="N103" s="100">
        <v>169.9</v>
      </c>
      <c r="O103" s="100">
        <v>5.9</v>
      </c>
      <c r="CZ103" s="56"/>
      <c r="DA103" s="18"/>
      <c r="DB103" s="115"/>
      <c r="DC103" s="115"/>
      <c r="DD103" s="115"/>
      <c r="DE103" s="18"/>
      <c r="DF103" s="115"/>
      <c r="DG103" s="115"/>
      <c r="DH103" s="115"/>
      <c r="DI103" s="57"/>
      <c r="DJ103" s="57"/>
      <c r="DK103" s="57"/>
      <c r="DL103" s="57"/>
      <c r="DM103" s="57"/>
      <c r="DO103" s="177"/>
      <c r="DP103" s="188"/>
      <c r="DQ103" s="188"/>
      <c r="DR103" s="188"/>
      <c r="DS103" s="188"/>
      <c r="DT103" s="188"/>
      <c r="DU103" s="188"/>
      <c r="DV103" s="178"/>
      <c r="DW103" s="188"/>
      <c r="DY103" s="59"/>
      <c r="DZ103" s="34"/>
      <c r="EA103" s="34"/>
      <c r="EB103" s="34"/>
      <c r="EC103" s="34"/>
      <c r="ED103" s="34"/>
      <c r="EE103" s="34"/>
      <c r="EF103" s="34"/>
      <c r="EG103" s="60"/>
      <c r="EH103" s="60"/>
      <c r="EI103" s="60"/>
    </row>
    <row r="104" spans="9:139" ht="19.5" customHeight="1">
      <c r="I104" s="100" t="s">
        <v>234</v>
      </c>
      <c r="J104" s="100">
        <v>691</v>
      </c>
      <c r="K104" s="100">
        <v>320</v>
      </c>
      <c r="L104" s="100">
        <v>15</v>
      </c>
      <c r="M104" s="100">
        <v>23</v>
      </c>
      <c r="N104" s="100">
        <v>197.6</v>
      </c>
      <c r="O104" s="100">
        <v>5.1</v>
      </c>
      <c r="CZ104" s="59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O104" s="177"/>
      <c r="DP104" s="188"/>
      <c r="DQ104" s="188"/>
      <c r="DR104" s="188"/>
      <c r="DS104" s="188"/>
      <c r="DT104" s="188"/>
      <c r="DU104" s="188"/>
      <c r="DV104" s="178"/>
      <c r="DW104" s="178"/>
      <c r="DY104" s="59"/>
      <c r="DZ104" s="34"/>
      <c r="EA104" s="34"/>
      <c r="EB104" s="34"/>
      <c r="EC104" s="34"/>
      <c r="ED104" s="34"/>
      <c r="EE104" s="34"/>
      <c r="EF104" s="34"/>
      <c r="EG104" s="34"/>
      <c r="EH104" s="60"/>
      <c r="EI104" s="34"/>
    </row>
    <row r="105" spans="9:139" ht="19.5" customHeight="1">
      <c r="I105" s="100" t="s">
        <v>235</v>
      </c>
      <c r="J105" s="100">
        <v>700</v>
      </c>
      <c r="K105" s="100">
        <v>320</v>
      </c>
      <c r="L105" s="100">
        <v>18</v>
      </c>
      <c r="M105" s="100">
        <v>27.5</v>
      </c>
      <c r="N105" s="100">
        <v>235.4</v>
      </c>
      <c r="O105" s="100">
        <v>4.2</v>
      </c>
      <c r="CZ105" s="59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O105" s="177"/>
      <c r="DP105" s="188"/>
      <c r="DQ105" s="188"/>
      <c r="DR105" s="188"/>
      <c r="DS105" s="188"/>
      <c r="DT105" s="178"/>
      <c r="DU105" s="178"/>
      <c r="DV105" s="178"/>
      <c r="DW105" s="178"/>
      <c r="DY105" s="59"/>
      <c r="DZ105" s="34"/>
      <c r="EA105" s="34"/>
      <c r="EB105" s="34"/>
      <c r="EC105" s="34"/>
      <c r="ED105" s="34"/>
      <c r="EE105" s="34"/>
      <c r="EF105" s="34"/>
      <c r="EG105" s="34"/>
      <c r="EH105" s="60"/>
      <c r="EI105" s="60"/>
    </row>
    <row r="106" spans="9:139" ht="19.5" customHeight="1">
      <c r="I106" s="100" t="s">
        <v>236</v>
      </c>
      <c r="J106" s="100">
        <v>708</v>
      </c>
      <c r="K106" s="100">
        <v>320</v>
      </c>
      <c r="L106" s="100">
        <v>20.5</v>
      </c>
      <c r="M106" s="100">
        <v>31.5</v>
      </c>
      <c r="N106" s="100">
        <v>268.1</v>
      </c>
      <c r="O106" s="100">
        <v>3.7</v>
      </c>
      <c r="CZ106" s="59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O106" s="177"/>
      <c r="DP106" s="188"/>
      <c r="DQ106" s="188"/>
      <c r="DR106" s="188"/>
      <c r="DS106" s="188"/>
      <c r="DT106" s="178"/>
      <c r="DU106" s="178"/>
      <c r="DV106" s="178"/>
      <c r="DW106" s="178"/>
      <c r="DY106" s="59"/>
      <c r="DZ106" s="34"/>
      <c r="EA106" s="34"/>
      <c r="EB106" s="34"/>
      <c r="EC106" s="34"/>
      <c r="ED106" s="34"/>
      <c r="EE106" s="34"/>
      <c r="EF106" s="60"/>
      <c r="EG106" s="60"/>
      <c r="EH106" s="60"/>
      <c r="EI106" s="60"/>
    </row>
    <row r="107" spans="9:139" ht="19.5" customHeight="1">
      <c r="I107" s="100" t="s">
        <v>237</v>
      </c>
      <c r="J107" s="100">
        <v>718</v>
      </c>
      <c r="K107" s="100">
        <v>320</v>
      </c>
      <c r="L107" s="100">
        <v>23</v>
      </c>
      <c r="M107" s="100">
        <v>36.5</v>
      </c>
      <c r="N107" s="100">
        <v>305.9</v>
      </c>
      <c r="O107" s="100">
        <v>3.3</v>
      </c>
      <c r="CZ107" s="59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O107" s="177"/>
      <c r="DP107" s="188"/>
      <c r="DQ107" s="188"/>
      <c r="DR107" s="188"/>
      <c r="DS107" s="188"/>
      <c r="DT107" s="178"/>
      <c r="DU107" s="178"/>
      <c r="DV107" s="178"/>
      <c r="DW107" s="178"/>
      <c r="DY107" s="59"/>
      <c r="DZ107" s="34"/>
      <c r="EA107" s="34"/>
      <c r="EB107" s="34"/>
      <c r="EC107" s="34"/>
      <c r="ED107" s="34"/>
      <c r="EE107" s="34"/>
      <c r="EF107" s="60"/>
      <c r="EG107" s="60"/>
      <c r="EH107" s="60"/>
      <c r="EI107" s="60"/>
    </row>
    <row r="108" spans="9:139" ht="19.5" customHeight="1">
      <c r="I108" s="98"/>
      <c r="J108" s="98"/>
      <c r="K108" s="98"/>
      <c r="L108" s="98"/>
      <c r="M108" s="98"/>
      <c r="N108" s="98"/>
      <c r="O108" s="98"/>
      <c r="CZ108" s="59"/>
      <c r="DA108" s="34"/>
      <c r="DB108" s="34"/>
      <c r="DC108" s="34"/>
      <c r="DD108" s="34"/>
      <c r="DE108" s="34"/>
      <c r="DF108" s="34"/>
      <c r="DG108" s="34"/>
      <c r="DH108" s="34"/>
      <c r="DI108" s="60"/>
      <c r="DJ108" s="60"/>
      <c r="DK108" s="60"/>
      <c r="DL108" s="60"/>
      <c r="DM108" s="60"/>
      <c r="DO108" s="177"/>
      <c r="DP108" s="188"/>
      <c r="DQ108" s="188"/>
      <c r="DR108" s="188"/>
      <c r="DS108" s="188"/>
      <c r="DT108" s="178"/>
      <c r="DU108" s="178"/>
      <c r="DV108" s="178"/>
      <c r="DW108" s="178"/>
      <c r="DY108" s="59"/>
      <c r="DZ108" s="34"/>
      <c r="EA108" s="34"/>
      <c r="EB108" s="34"/>
      <c r="EC108" s="34"/>
      <c r="ED108" s="34"/>
      <c r="EE108" s="34"/>
      <c r="EF108" s="60"/>
      <c r="EG108" s="60"/>
      <c r="EH108" s="60"/>
      <c r="EI108" s="60"/>
    </row>
    <row r="109" spans="9:139" ht="19.5" customHeight="1">
      <c r="I109" s="882" t="s">
        <v>325</v>
      </c>
      <c r="J109" s="883"/>
      <c r="K109" s="883"/>
      <c r="L109" s="883"/>
      <c r="M109" s="883"/>
      <c r="N109" s="883"/>
      <c r="O109" s="884"/>
      <c r="CZ109" s="59"/>
      <c r="DA109" s="34"/>
      <c r="DB109" s="34"/>
      <c r="DC109" s="34"/>
      <c r="DD109" s="34"/>
      <c r="DE109" s="34"/>
      <c r="DF109" s="34"/>
      <c r="DG109" s="34"/>
      <c r="DH109" s="34"/>
      <c r="DI109" s="60"/>
      <c r="DJ109" s="60"/>
      <c r="DK109" s="60"/>
      <c r="DL109" s="60"/>
      <c r="DM109" s="60"/>
      <c r="DO109" s="177"/>
      <c r="DP109" s="188"/>
      <c r="DQ109" s="188"/>
      <c r="DR109" s="188"/>
      <c r="DS109" s="188"/>
      <c r="DT109" s="178"/>
      <c r="DU109" s="178"/>
      <c r="DV109" s="178"/>
      <c r="DW109" s="178"/>
      <c r="DY109" s="59"/>
      <c r="DZ109" s="34"/>
      <c r="EA109" s="34"/>
      <c r="EB109" s="34"/>
      <c r="EC109" s="34"/>
      <c r="ED109" s="34"/>
      <c r="EE109" s="34"/>
      <c r="EF109" s="60"/>
      <c r="EG109" s="60"/>
      <c r="EH109" s="60"/>
      <c r="EI109" s="60"/>
    </row>
    <row r="110" spans="9:139" ht="24" customHeight="1">
      <c r="I110" s="99" t="s">
        <v>319</v>
      </c>
      <c r="J110" s="882" t="s">
        <v>157</v>
      </c>
      <c r="K110" s="883"/>
      <c r="L110" s="883"/>
      <c r="M110" s="884"/>
      <c r="N110" s="99" t="s">
        <v>158</v>
      </c>
      <c r="O110" s="99" t="s">
        <v>159</v>
      </c>
      <c r="CZ110" s="59"/>
      <c r="DA110" s="34"/>
      <c r="DB110" s="34"/>
      <c r="DC110" s="34"/>
      <c r="DD110" s="34"/>
      <c r="DE110" s="34"/>
      <c r="DF110" s="34"/>
      <c r="DG110" s="34"/>
      <c r="DH110" s="34"/>
      <c r="DI110" s="60"/>
      <c r="DJ110" s="60"/>
      <c r="DK110" s="60"/>
      <c r="DL110" s="60"/>
      <c r="DM110" s="60"/>
      <c r="DO110" s="177"/>
      <c r="DP110" s="188"/>
      <c r="DQ110" s="188"/>
      <c r="DR110" s="188"/>
      <c r="DS110" s="188"/>
      <c r="DT110" s="178"/>
      <c r="DU110" s="178"/>
      <c r="DV110" s="178"/>
      <c r="DW110" s="178"/>
      <c r="DY110" s="59"/>
      <c r="DZ110" s="34"/>
      <c r="EA110" s="34"/>
      <c r="EB110" s="34"/>
      <c r="EC110" s="34"/>
      <c r="ED110" s="34"/>
      <c r="EE110" s="34"/>
      <c r="EF110" s="60"/>
      <c r="EG110" s="60"/>
      <c r="EH110" s="60"/>
      <c r="EI110" s="60"/>
    </row>
    <row r="111" spans="9:139" ht="19.5" customHeight="1">
      <c r="I111" s="100"/>
      <c r="J111" s="100" t="s">
        <v>160</v>
      </c>
      <c r="K111" s="100" t="s">
        <v>161</v>
      </c>
      <c r="L111" s="100" t="s">
        <v>162</v>
      </c>
      <c r="M111" s="100" t="s">
        <v>163</v>
      </c>
      <c r="N111" s="100"/>
      <c r="O111" s="100"/>
      <c r="CZ111" s="59"/>
      <c r="DA111" s="34"/>
      <c r="DB111" s="34"/>
      <c r="DC111" s="34"/>
      <c r="DD111" s="34"/>
      <c r="DE111" s="34"/>
      <c r="DF111" s="34"/>
      <c r="DG111" s="34"/>
      <c r="DH111" s="34"/>
      <c r="DI111" s="60"/>
      <c r="DJ111" s="60"/>
      <c r="DK111" s="60"/>
      <c r="DL111" s="60"/>
      <c r="DM111" s="60"/>
      <c r="DO111" s="177"/>
      <c r="DT111" s="178"/>
      <c r="DU111" s="178"/>
      <c r="DV111" s="178"/>
      <c r="DW111" s="178"/>
      <c r="DY111" s="59"/>
      <c r="DZ111" s="34"/>
      <c r="EA111" s="34"/>
      <c r="EB111" s="34"/>
      <c r="EC111" s="34"/>
      <c r="ED111" s="34"/>
      <c r="EE111" s="34"/>
      <c r="EF111" s="60"/>
      <c r="EG111" s="60"/>
      <c r="EH111" s="60"/>
      <c r="EI111" s="60"/>
    </row>
    <row r="112" spans="9:139" ht="19.5" customHeight="1">
      <c r="I112" s="100" t="s">
        <v>238</v>
      </c>
      <c r="J112" s="100">
        <v>239</v>
      </c>
      <c r="K112" s="100">
        <v>115</v>
      </c>
      <c r="L112" s="100">
        <v>5.5</v>
      </c>
      <c r="M112" s="100">
        <v>9.3</v>
      </c>
      <c r="N112" s="100">
        <v>27.8</v>
      </c>
      <c r="O112" s="100">
        <v>36</v>
      </c>
      <c r="CZ112" s="59"/>
      <c r="DA112" s="34"/>
      <c r="DB112" s="34"/>
      <c r="DC112" s="34"/>
      <c r="DD112" s="34"/>
      <c r="DE112" s="34"/>
      <c r="DF112" s="34"/>
      <c r="DG112" s="34"/>
      <c r="DH112" s="34"/>
      <c r="DI112" s="60"/>
      <c r="DJ112" s="60"/>
      <c r="DK112" s="60"/>
      <c r="DL112" s="60"/>
      <c r="DM112" s="60"/>
      <c r="DO112" s="177"/>
      <c r="DP112" s="178"/>
      <c r="DQ112" s="178"/>
      <c r="DR112" s="178"/>
      <c r="DS112" s="178"/>
      <c r="DT112" s="178"/>
      <c r="DU112" s="178"/>
      <c r="DV112" s="178"/>
      <c r="DW112" s="178"/>
      <c r="DY112" s="59"/>
      <c r="EF112" s="60"/>
      <c r="EG112" s="60"/>
      <c r="EH112" s="60"/>
      <c r="EI112" s="60"/>
    </row>
    <row r="113" spans="9:139" ht="19.5" customHeight="1">
      <c r="I113" s="100" t="s">
        <v>239</v>
      </c>
      <c r="J113" s="100">
        <v>269</v>
      </c>
      <c r="K113" s="100">
        <v>125</v>
      </c>
      <c r="L113" s="100">
        <v>6</v>
      </c>
      <c r="M113" s="100">
        <v>9.5</v>
      </c>
      <c r="N113" s="100">
        <v>31.9</v>
      </c>
      <c r="O113" s="100">
        <v>31.3</v>
      </c>
      <c r="CZ113" s="59"/>
      <c r="DA113" s="34"/>
      <c r="DB113" s="34"/>
      <c r="DC113" s="34"/>
      <c r="DD113" s="34"/>
      <c r="DE113" s="34"/>
      <c r="DF113" s="34"/>
      <c r="DG113" s="34"/>
      <c r="DH113" s="34"/>
      <c r="DI113" s="60"/>
      <c r="DJ113" s="60"/>
      <c r="DK113" s="60"/>
      <c r="DL113" s="60"/>
      <c r="DM113" s="60"/>
      <c r="DO113" s="177"/>
      <c r="DP113" s="178"/>
      <c r="DQ113" s="178"/>
      <c r="DR113" s="178"/>
      <c r="DS113" s="178"/>
      <c r="DT113" s="178"/>
      <c r="DU113" s="178"/>
      <c r="DV113" s="178"/>
      <c r="DW113" s="178"/>
      <c r="DY113" s="59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</row>
    <row r="114" spans="9:139" ht="19.5" customHeight="1">
      <c r="I114" s="100" t="s">
        <v>240</v>
      </c>
      <c r="J114" s="100">
        <v>349</v>
      </c>
      <c r="K114" s="100">
        <v>127</v>
      </c>
      <c r="L114" s="100">
        <v>5.8</v>
      </c>
      <c r="M114" s="100">
        <v>8.5</v>
      </c>
      <c r="N114" s="100">
        <v>33.6</v>
      </c>
      <c r="O114" s="100">
        <v>29.8</v>
      </c>
      <c r="CZ114" s="59"/>
      <c r="DI114" s="60"/>
      <c r="DJ114" s="60"/>
      <c r="DK114" s="60"/>
      <c r="DL114" s="60"/>
      <c r="DM114" s="60"/>
      <c r="DO114" s="177"/>
      <c r="DP114" s="178"/>
      <c r="DQ114" s="178"/>
      <c r="DR114" s="178"/>
      <c r="DS114" s="178"/>
      <c r="DT114" s="178"/>
      <c r="DU114" s="178"/>
      <c r="DV114" s="178"/>
      <c r="DW114" s="178"/>
      <c r="DY114" s="59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</row>
    <row r="115" spans="9:139" ht="19.5" customHeight="1">
      <c r="I115" s="100" t="s">
        <v>241</v>
      </c>
      <c r="J115" s="100">
        <v>360</v>
      </c>
      <c r="K115" s="100">
        <v>145</v>
      </c>
      <c r="L115" s="100">
        <v>12.3</v>
      </c>
      <c r="M115" s="100">
        <v>18</v>
      </c>
      <c r="N115" s="100">
        <v>49.1</v>
      </c>
      <c r="O115" s="100">
        <v>20.4</v>
      </c>
      <c r="CZ115" s="59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O115" s="177"/>
      <c r="DP115" s="178"/>
      <c r="DQ115" s="178"/>
      <c r="DR115" s="178"/>
      <c r="DS115" s="178"/>
      <c r="DT115" s="178"/>
      <c r="DU115" s="178"/>
      <c r="DV115" s="178"/>
      <c r="DW115" s="178"/>
      <c r="DY115" s="59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</row>
    <row r="116" spans="9:139" ht="19.5" customHeight="1">
      <c r="I116" s="100" t="s">
        <v>242</v>
      </c>
      <c r="J116" s="100">
        <v>399</v>
      </c>
      <c r="K116" s="100">
        <v>139</v>
      </c>
      <c r="L116" s="100">
        <v>6.2</v>
      </c>
      <c r="M116" s="100">
        <v>9</v>
      </c>
      <c r="N116" s="100">
        <v>39.7</v>
      </c>
      <c r="O116" s="100">
        <v>25.2</v>
      </c>
      <c r="CZ116" s="59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O116" s="177"/>
      <c r="DP116" s="178"/>
      <c r="DQ116" s="178"/>
      <c r="DR116" s="178"/>
      <c r="DS116" s="178"/>
      <c r="DT116" s="178"/>
      <c r="DU116" s="178"/>
      <c r="DV116" s="178"/>
      <c r="DW116" s="178"/>
      <c r="DY116" s="59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</row>
    <row r="117" spans="9:139" ht="19.5" customHeight="1">
      <c r="I117" s="100" t="s">
        <v>243</v>
      </c>
      <c r="J117" s="100">
        <v>450</v>
      </c>
      <c r="K117" s="100">
        <v>152</v>
      </c>
      <c r="L117" s="100">
        <v>11</v>
      </c>
      <c r="M117" s="100">
        <v>15</v>
      </c>
      <c r="N117" s="100">
        <v>52.6</v>
      </c>
      <c r="O117" s="100">
        <v>19</v>
      </c>
      <c r="CZ117" s="59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O117" s="177"/>
      <c r="DP117" s="178"/>
      <c r="DQ117" s="178"/>
      <c r="DR117" s="178"/>
      <c r="DS117" s="178"/>
      <c r="DT117" s="178"/>
      <c r="DU117" s="178"/>
      <c r="DV117" s="178"/>
      <c r="DW117" s="178"/>
      <c r="DY117" s="59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</row>
    <row r="118" spans="9:139" ht="19.5" customHeight="1">
      <c r="I118" s="100" t="s">
        <v>244</v>
      </c>
      <c r="J118" s="100">
        <v>450</v>
      </c>
      <c r="K118" s="100">
        <v>180</v>
      </c>
      <c r="L118" s="100">
        <v>7.6</v>
      </c>
      <c r="M118" s="100">
        <v>13.3</v>
      </c>
      <c r="N118" s="100">
        <v>65</v>
      </c>
      <c r="O118" s="100">
        <v>15.4</v>
      </c>
      <c r="CZ118" s="59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O118" s="177"/>
      <c r="DP118" s="178"/>
      <c r="DQ118" s="178"/>
      <c r="DR118" s="178"/>
      <c r="DS118" s="178"/>
      <c r="DT118" s="178"/>
      <c r="DU118" s="178"/>
      <c r="DV118" s="178"/>
      <c r="DW118" s="178"/>
      <c r="DY118" s="59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</row>
    <row r="119" spans="9:139" ht="19.5" customHeight="1">
      <c r="I119" s="100" t="s">
        <v>245</v>
      </c>
      <c r="J119" s="100">
        <v>300.6</v>
      </c>
      <c r="K119" s="100">
        <v>201.9</v>
      </c>
      <c r="L119" s="100">
        <v>9.4</v>
      </c>
      <c r="M119" s="100">
        <v>16</v>
      </c>
      <c r="N119" s="100">
        <v>72.7</v>
      </c>
      <c r="O119" s="100">
        <v>13.8</v>
      </c>
      <c r="CZ119" s="59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O119" s="189"/>
      <c r="DP119" s="178"/>
      <c r="DQ119" s="178"/>
      <c r="DR119" s="178"/>
      <c r="DS119" s="178"/>
      <c r="DT119" s="178"/>
      <c r="DU119" s="178"/>
      <c r="DV119" s="178"/>
      <c r="DW119" s="178"/>
      <c r="DY119" s="59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</row>
    <row r="120" spans="9:139" ht="19.5" customHeight="1">
      <c r="I120" s="100" t="s">
        <v>246</v>
      </c>
      <c r="J120" s="100">
        <v>397.6</v>
      </c>
      <c r="K120" s="100">
        <v>302</v>
      </c>
      <c r="L120" s="100">
        <v>11.5</v>
      </c>
      <c r="M120" s="100">
        <v>18.7</v>
      </c>
      <c r="N120" s="100">
        <v>124</v>
      </c>
      <c r="O120" s="100">
        <v>8.1</v>
      </c>
      <c r="CZ120" s="59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Y120" s="62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</row>
    <row r="121" spans="9:117" ht="19.5" customHeight="1">
      <c r="I121" s="100" t="s">
        <v>247</v>
      </c>
      <c r="J121" s="100">
        <v>496.2</v>
      </c>
      <c r="K121" s="100">
        <v>303.8</v>
      </c>
      <c r="L121" s="100">
        <v>14.2</v>
      </c>
      <c r="M121" s="100">
        <v>21</v>
      </c>
      <c r="N121" s="100">
        <v>155</v>
      </c>
      <c r="O121" s="100">
        <v>6.5</v>
      </c>
      <c r="CZ121" s="59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</row>
    <row r="122" spans="9:117" ht="19.5" customHeight="1">
      <c r="I122" s="98"/>
      <c r="J122" s="98"/>
      <c r="K122" s="98"/>
      <c r="L122" s="98"/>
      <c r="M122" s="98"/>
      <c r="N122" s="98"/>
      <c r="O122" s="98"/>
      <c r="CZ122" s="62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</row>
    <row r="123" spans="9:15" ht="19.5" customHeight="1">
      <c r="I123" s="882" t="s">
        <v>326</v>
      </c>
      <c r="J123" s="883"/>
      <c r="K123" s="883"/>
      <c r="L123" s="883"/>
      <c r="M123" s="883"/>
      <c r="N123" s="883"/>
      <c r="O123" s="884"/>
    </row>
    <row r="124" spans="9:15" ht="24.75" customHeight="1">
      <c r="I124" s="99" t="s">
        <v>319</v>
      </c>
      <c r="J124" s="882" t="s">
        <v>157</v>
      </c>
      <c r="K124" s="883"/>
      <c r="L124" s="883"/>
      <c r="M124" s="884"/>
      <c r="N124" s="99" t="s">
        <v>158</v>
      </c>
      <c r="O124" s="99" t="s">
        <v>159</v>
      </c>
    </row>
    <row r="125" spans="9:15" ht="19.5" customHeight="1">
      <c r="I125" s="100"/>
      <c r="J125" s="100" t="s">
        <v>160</v>
      </c>
      <c r="K125" s="100" t="s">
        <v>161</v>
      </c>
      <c r="L125" s="100" t="s">
        <v>162</v>
      </c>
      <c r="M125" s="100" t="s">
        <v>163</v>
      </c>
      <c r="N125" s="100"/>
      <c r="O125" s="100"/>
    </row>
    <row r="126" spans="9:15" ht="19.5" customHeight="1">
      <c r="I126" s="100" t="s">
        <v>248</v>
      </c>
      <c r="J126" s="100">
        <v>195</v>
      </c>
      <c r="K126" s="100">
        <v>200</v>
      </c>
      <c r="L126" s="100">
        <v>6.5</v>
      </c>
      <c r="M126" s="100">
        <v>10</v>
      </c>
      <c r="N126" s="100">
        <v>41.5</v>
      </c>
      <c r="O126" s="100">
        <v>24.1</v>
      </c>
    </row>
    <row r="127" spans="9:15" ht="19.5" customHeight="1">
      <c r="I127" s="100" t="s">
        <v>249</v>
      </c>
      <c r="J127" s="100">
        <v>198</v>
      </c>
      <c r="K127" s="100">
        <v>200</v>
      </c>
      <c r="L127" s="100">
        <v>7</v>
      </c>
      <c r="M127" s="100">
        <v>11.5</v>
      </c>
      <c r="N127" s="100">
        <v>46.9</v>
      </c>
      <c r="O127" s="100">
        <v>21.3</v>
      </c>
    </row>
    <row r="128" spans="9:15" ht="19.5" customHeight="1">
      <c r="I128" s="100" t="s">
        <v>250</v>
      </c>
      <c r="J128" s="100">
        <v>227</v>
      </c>
      <c r="K128" s="100">
        <v>240</v>
      </c>
      <c r="L128" s="100">
        <v>7</v>
      </c>
      <c r="M128" s="100">
        <v>10.5</v>
      </c>
      <c r="N128" s="100">
        <v>52.2</v>
      </c>
      <c r="O128" s="100">
        <v>19.2</v>
      </c>
    </row>
    <row r="129" spans="9:15" ht="19.5" customHeight="1">
      <c r="I129" s="100" t="s">
        <v>251</v>
      </c>
      <c r="J129" s="100">
        <v>230</v>
      </c>
      <c r="K129" s="100">
        <v>240</v>
      </c>
      <c r="L129" s="100">
        <v>8</v>
      </c>
      <c r="M129" s="100">
        <v>12</v>
      </c>
      <c r="N129" s="100">
        <v>59.5</v>
      </c>
      <c r="O129" s="100">
        <v>16.8</v>
      </c>
    </row>
    <row r="130" spans="9:15" ht="19.5" customHeight="1">
      <c r="I130" s="100" t="s">
        <v>252</v>
      </c>
      <c r="J130" s="100">
        <v>255</v>
      </c>
      <c r="K130" s="100">
        <v>260</v>
      </c>
      <c r="L130" s="100">
        <v>8</v>
      </c>
      <c r="M130" s="100">
        <v>12</v>
      </c>
      <c r="N130" s="100">
        <v>65.2</v>
      </c>
      <c r="O130" s="100">
        <v>15.3</v>
      </c>
    </row>
    <row r="131" spans="9:15" ht="19.5" customHeight="1">
      <c r="I131" s="100" t="s">
        <v>253</v>
      </c>
      <c r="J131" s="100">
        <v>258</v>
      </c>
      <c r="K131" s="100">
        <v>260</v>
      </c>
      <c r="L131" s="100">
        <v>9</v>
      </c>
      <c r="M131" s="100">
        <v>13.5</v>
      </c>
      <c r="N131" s="100">
        <v>73.2</v>
      </c>
      <c r="O131" s="100">
        <v>13.7</v>
      </c>
    </row>
    <row r="132" spans="9:15" ht="19.5" customHeight="1">
      <c r="I132" s="100" t="s">
        <v>254</v>
      </c>
      <c r="J132" s="100">
        <v>262</v>
      </c>
      <c r="K132" s="100">
        <v>260</v>
      </c>
      <c r="L132" s="100">
        <v>10</v>
      </c>
      <c r="M132" s="100">
        <v>15.5</v>
      </c>
      <c r="N132" s="100">
        <v>83.1</v>
      </c>
      <c r="O132" s="100">
        <v>12</v>
      </c>
    </row>
    <row r="133" spans="9:15" ht="19.5" customHeight="1">
      <c r="I133" s="100" t="s">
        <v>255</v>
      </c>
      <c r="J133" s="100">
        <v>296</v>
      </c>
      <c r="K133" s="100">
        <v>300</v>
      </c>
      <c r="L133" s="100">
        <v>9</v>
      </c>
      <c r="M133" s="100">
        <v>13.5</v>
      </c>
      <c r="N133" s="100">
        <v>84.8</v>
      </c>
      <c r="O133" s="100">
        <v>11.8</v>
      </c>
    </row>
    <row r="134" spans="9:15" ht="19.5" customHeight="1">
      <c r="I134" s="100" t="s">
        <v>256</v>
      </c>
      <c r="J134" s="100">
        <v>300</v>
      </c>
      <c r="K134" s="100">
        <v>300</v>
      </c>
      <c r="L134" s="100">
        <v>10</v>
      </c>
      <c r="M134" s="100">
        <v>15.5</v>
      </c>
      <c r="N134" s="100">
        <v>96.3</v>
      </c>
      <c r="O134" s="100">
        <v>10.4</v>
      </c>
    </row>
    <row r="135" spans="9:15" ht="19.5" customHeight="1">
      <c r="I135" s="100" t="s">
        <v>257</v>
      </c>
      <c r="J135" s="100">
        <v>304</v>
      </c>
      <c r="K135" s="100">
        <v>300</v>
      </c>
      <c r="L135" s="100">
        <v>11.5</v>
      </c>
      <c r="M135" s="100">
        <v>17.5</v>
      </c>
      <c r="N135" s="100">
        <v>108.9</v>
      </c>
      <c r="O135" s="100">
        <v>9.2</v>
      </c>
    </row>
    <row r="136" spans="9:15" ht="19.5" customHeight="1">
      <c r="I136" s="100" t="s">
        <v>258</v>
      </c>
      <c r="J136" s="100">
        <v>343</v>
      </c>
      <c r="K136" s="100">
        <v>350</v>
      </c>
      <c r="L136" s="100">
        <v>10</v>
      </c>
      <c r="M136" s="100">
        <v>15</v>
      </c>
      <c r="N136" s="100">
        <v>109.7</v>
      </c>
      <c r="O136" s="100">
        <v>9.1</v>
      </c>
    </row>
    <row r="137" spans="9:15" ht="19.5" customHeight="1">
      <c r="I137" s="100" t="s">
        <v>259</v>
      </c>
      <c r="J137" s="100">
        <v>348</v>
      </c>
      <c r="K137" s="100">
        <v>350</v>
      </c>
      <c r="L137" s="100">
        <v>11</v>
      </c>
      <c r="M137" s="100">
        <v>17.5</v>
      </c>
      <c r="N137" s="100">
        <v>125.9</v>
      </c>
      <c r="O137" s="100">
        <v>7.9</v>
      </c>
    </row>
    <row r="138" spans="9:15" ht="19.5" customHeight="1">
      <c r="I138" s="100" t="s">
        <v>260</v>
      </c>
      <c r="J138" s="100">
        <v>353</v>
      </c>
      <c r="K138" s="100">
        <v>350</v>
      </c>
      <c r="L138" s="100">
        <v>13</v>
      </c>
      <c r="M138" s="100">
        <v>20</v>
      </c>
      <c r="N138" s="100">
        <v>144.5</v>
      </c>
      <c r="O138" s="100">
        <v>6.9</v>
      </c>
    </row>
    <row r="139" spans="9:15" ht="19.5" customHeight="1">
      <c r="I139" s="100" t="s">
        <v>261</v>
      </c>
      <c r="J139" s="100">
        <v>393</v>
      </c>
      <c r="K139" s="100">
        <v>400</v>
      </c>
      <c r="L139" s="100">
        <v>11</v>
      </c>
      <c r="M139" s="100">
        <v>16.5</v>
      </c>
      <c r="N139" s="100">
        <v>138</v>
      </c>
      <c r="O139" s="100">
        <v>7.2</v>
      </c>
    </row>
    <row r="140" spans="9:15" ht="19.5" customHeight="1">
      <c r="I140" s="100" t="s">
        <v>262</v>
      </c>
      <c r="J140" s="100">
        <v>400</v>
      </c>
      <c r="K140" s="100">
        <v>400</v>
      </c>
      <c r="L140" s="100">
        <v>13</v>
      </c>
      <c r="M140" s="100">
        <v>20</v>
      </c>
      <c r="N140" s="100">
        <v>165.6</v>
      </c>
      <c r="O140" s="100">
        <v>6</v>
      </c>
    </row>
    <row r="141" spans="9:15" ht="19.5" customHeight="1">
      <c r="I141" s="100" t="s">
        <v>263</v>
      </c>
      <c r="J141" s="100">
        <v>409</v>
      </c>
      <c r="K141" s="100">
        <v>400</v>
      </c>
      <c r="L141" s="100">
        <v>16</v>
      </c>
      <c r="M141" s="100">
        <v>24.5</v>
      </c>
      <c r="N141" s="100">
        <v>202.3</v>
      </c>
      <c r="O141" s="100">
        <v>4.9</v>
      </c>
    </row>
    <row r="142" spans="9:15" ht="19.5" customHeight="1">
      <c r="I142" s="100" t="s">
        <v>264</v>
      </c>
      <c r="J142" s="100">
        <v>419</v>
      </c>
      <c r="K142" s="100">
        <v>400</v>
      </c>
      <c r="L142" s="100">
        <v>19</v>
      </c>
      <c r="M142" s="100">
        <v>29.5</v>
      </c>
      <c r="N142" s="100">
        <v>242.2</v>
      </c>
      <c r="O142" s="100">
        <v>4.1</v>
      </c>
    </row>
    <row r="143" spans="9:15" ht="19.5" customHeight="1">
      <c r="I143" s="100" t="s">
        <v>265</v>
      </c>
      <c r="J143" s="100">
        <v>431</v>
      </c>
      <c r="K143" s="100">
        <v>400</v>
      </c>
      <c r="L143" s="100">
        <v>23</v>
      </c>
      <c r="M143" s="100">
        <v>35.5</v>
      </c>
      <c r="N143" s="100">
        <v>291.2</v>
      </c>
      <c r="O143" s="100">
        <v>3.4</v>
      </c>
    </row>
    <row r="144" spans="9:15" ht="19.5" customHeight="1">
      <c r="I144" s="98"/>
      <c r="J144" s="98"/>
      <c r="K144" s="98"/>
      <c r="L144" s="98"/>
      <c r="M144" s="98"/>
      <c r="N144" s="98"/>
      <c r="O144" s="98"/>
    </row>
    <row r="145" spans="9:15" ht="19.5" customHeight="1">
      <c r="I145" s="882" t="s">
        <v>327</v>
      </c>
      <c r="J145" s="883"/>
      <c r="K145" s="883"/>
      <c r="L145" s="883"/>
      <c r="M145" s="883"/>
      <c r="N145" s="883"/>
      <c r="O145" s="884"/>
    </row>
    <row r="146" spans="9:15" ht="24" customHeight="1">
      <c r="I146" s="99" t="s">
        <v>154</v>
      </c>
      <c r="J146" s="882" t="s">
        <v>157</v>
      </c>
      <c r="K146" s="883"/>
      <c r="L146" s="883"/>
      <c r="M146" s="884"/>
      <c r="N146" s="99" t="s">
        <v>158</v>
      </c>
      <c r="O146" s="99" t="s">
        <v>159</v>
      </c>
    </row>
    <row r="147" spans="9:15" ht="19.5" customHeight="1">
      <c r="I147" s="100"/>
      <c r="J147" s="100" t="s">
        <v>160</v>
      </c>
      <c r="K147" s="100" t="s">
        <v>161</v>
      </c>
      <c r="L147" s="100" t="s">
        <v>162</v>
      </c>
      <c r="M147" s="100" t="s">
        <v>163</v>
      </c>
      <c r="N147" s="100"/>
      <c r="O147" s="100"/>
    </row>
    <row r="148" spans="9:15" ht="19.5" customHeight="1">
      <c r="I148" s="100" t="s">
        <v>184</v>
      </c>
      <c r="J148" s="100">
        <v>200</v>
      </c>
      <c r="K148" s="100">
        <v>100</v>
      </c>
      <c r="L148" s="100">
        <v>5.5</v>
      </c>
      <c r="M148" s="100">
        <v>8</v>
      </c>
      <c r="N148" s="100">
        <v>21.3</v>
      </c>
      <c r="O148" s="100">
        <v>46.9</v>
      </c>
    </row>
    <row r="149" spans="9:15" ht="19.5" customHeight="1">
      <c r="I149" s="100" t="s">
        <v>266</v>
      </c>
      <c r="J149" s="100">
        <v>248</v>
      </c>
      <c r="K149" s="100">
        <v>124</v>
      </c>
      <c r="L149" s="100">
        <v>5</v>
      </c>
      <c r="M149" s="100">
        <v>8</v>
      </c>
      <c r="N149" s="100">
        <v>25.7</v>
      </c>
      <c r="O149" s="100">
        <v>38.9</v>
      </c>
    </row>
    <row r="150" spans="9:15" ht="19.5" customHeight="1">
      <c r="I150" s="100" t="s">
        <v>267</v>
      </c>
      <c r="J150" s="100">
        <v>250</v>
      </c>
      <c r="K150" s="100">
        <v>125</v>
      </c>
      <c r="L150" s="100">
        <v>6</v>
      </c>
      <c r="M150" s="100">
        <v>9</v>
      </c>
      <c r="N150" s="100">
        <v>29.6</v>
      </c>
      <c r="O150" s="100">
        <v>33.8</v>
      </c>
    </row>
    <row r="151" spans="9:15" ht="19.5" customHeight="1">
      <c r="I151" s="100" t="s">
        <v>188</v>
      </c>
      <c r="J151" s="100">
        <v>298</v>
      </c>
      <c r="K151" s="100">
        <v>149</v>
      </c>
      <c r="L151" s="100">
        <v>5.5</v>
      </c>
      <c r="M151" s="100">
        <v>8</v>
      </c>
      <c r="N151" s="100">
        <v>32</v>
      </c>
      <c r="O151" s="100">
        <v>31.3</v>
      </c>
    </row>
    <row r="152" spans="9:15" ht="19.5" customHeight="1">
      <c r="I152" s="100" t="s">
        <v>189</v>
      </c>
      <c r="J152" s="100">
        <v>300</v>
      </c>
      <c r="K152" s="100">
        <v>150</v>
      </c>
      <c r="L152" s="100">
        <v>6.5</v>
      </c>
      <c r="M152" s="100">
        <v>9</v>
      </c>
      <c r="N152" s="100">
        <v>36.7</v>
      </c>
      <c r="O152" s="100">
        <v>27.2</v>
      </c>
    </row>
    <row r="153" spans="9:15" ht="19.5" customHeight="1">
      <c r="I153" s="100" t="s">
        <v>190</v>
      </c>
      <c r="J153" s="100">
        <v>346</v>
      </c>
      <c r="K153" s="100">
        <v>174</v>
      </c>
      <c r="L153" s="100">
        <v>6</v>
      </c>
      <c r="M153" s="100">
        <v>9</v>
      </c>
      <c r="N153" s="100">
        <v>41.4</v>
      </c>
      <c r="O153" s="100">
        <v>24.2</v>
      </c>
    </row>
    <row r="154" spans="9:15" ht="19.5" customHeight="1">
      <c r="I154" s="100" t="s">
        <v>191</v>
      </c>
      <c r="J154" s="100">
        <v>350</v>
      </c>
      <c r="K154" s="100">
        <v>175</v>
      </c>
      <c r="L154" s="100">
        <v>7</v>
      </c>
      <c r="M154" s="100">
        <v>11</v>
      </c>
      <c r="N154" s="100">
        <v>49.6</v>
      </c>
      <c r="O154" s="100">
        <v>20.2</v>
      </c>
    </row>
    <row r="155" spans="9:15" ht="19.5" customHeight="1">
      <c r="I155" s="100" t="s">
        <v>192</v>
      </c>
      <c r="J155" s="100">
        <v>396</v>
      </c>
      <c r="K155" s="100">
        <v>199</v>
      </c>
      <c r="L155" s="100">
        <v>7</v>
      </c>
      <c r="M155" s="100">
        <v>11</v>
      </c>
      <c r="N155" s="100">
        <v>56.6</v>
      </c>
      <c r="O155" s="100">
        <v>17.7</v>
      </c>
    </row>
    <row r="156" spans="9:15" ht="19.5" customHeight="1">
      <c r="I156" s="100" t="s">
        <v>193</v>
      </c>
      <c r="J156" s="100">
        <v>400</v>
      </c>
      <c r="K156" s="100">
        <v>200</v>
      </c>
      <c r="L156" s="100">
        <v>8</v>
      </c>
      <c r="M156" s="100">
        <v>13</v>
      </c>
      <c r="N156" s="100">
        <v>66</v>
      </c>
      <c r="O156" s="100">
        <v>15.2</v>
      </c>
    </row>
    <row r="157" spans="9:15" ht="19.5" customHeight="1">
      <c r="I157" s="100" t="s">
        <v>194</v>
      </c>
      <c r="J157" s="100">
        <v>446</v>
      </c>
      <c r="K157" s="100">
        <v>199</v>
      </c>
      <c r="L157" s="100">
        <v>8</v>
      </c>
      <c r="M157" s="100">
        <v>12</v>
      </c>
      <c r="N157" s="100">
        <v>66.2</v>
      </c>
      <c r="O157" s="100">
        <v>15.1</v>
      </c>
    </row>
    <row r="158" spans="9:15" ht="19.5" customHeight="1">
      <c r="I158" s="100" t="s">
        <v>195</v>
      </c>
      <c r="J158" s="100">
        <v>450</v>
      </c>
      <c r="K158" s="100">
        <v>200</v>
      </c>
      <c r="L158" s="100">
        <v>9</v>
      </c>
      <c r="M158" s="100">
        <v>14</v>
      </c>
      <c r="N158" s="100">
        <v>76</v>
      </c>
      <c r="O158" s="100">
        <v>13.2</v>
      </c>
    </row>
    <row r="159" spans="9:15" ht="19.5" customHeight="1">
      <c r="I159" s="100" t="s">
        <v>196</v>
      </c>
      <c r="J159" s="100">
        <v>492</v>
      </c>
      <c r="K159" s="100">
        <v>199</v>
      </c>
      <c r="L159" s="100">
        <v>8.8</v>
      </c>
      <c r="M159" s="100">
        <v>12</v>
      </c>
      <c r="N159" s="100">
        <v>72.5</v>
      </c>
      <c r="O159" s="100">
        <v>13.8</v>
      </c>
    </row>
    <row r="160" spans="9:15" ht="19.5" customHeight="1">
      <c r="I160" s="100" t="s">
        <v>197</v>
      </c>
      <c r="J160" s="100">
        <v>496</v>
      </c>
      <c r="K160" s="100">
        <v>199</v>
      </c>
      <c r="L160" s="100">
        <v>9</v>
      </c>
      <c r="M160" s="100">
        <v>14</v>
      </c>
      <c r="N160" s="100">
        <v>79.5</v>
      </c>
      <c r="O160" s="100">
        <v>12.6</v>
      </c>
    </row>
    <row r="161" spans="9:15" ht="19.5" customHeight="1">
      <c r="I161" s="100" t="s">
        <v>198</v>
      </c>
      <c r="J161" s="100">
        <v>543</v>
      </c>
      <c r="K161" s="100">
        <v>220</v>
      </c>
      <c r="L161" s="100">
        <v>9.5</v>
      </c>
      <c r="M161" s="100">
        <v>13.5</v>
      </c>
      <c r="N161" s="100">
        <v>89</v>
      </c>
      <c r="O161" s="100">
        <v>11.2</v>
      </c>
    </row>
    <row r="162" spans="9:15" ht="19.5" customHeight="1">
      <c r="I162" s="100" t="s">
        <v>199</v>
      </c>
      <c r="J162" s="100">
        <v>547</v>
      </c>
      <c r="K162" s="100">
        <v>220</v>
      </c>
      <c r="L162" s="100">
        <v>10</v>
      </c>
      <c r="M162" s="100">
        <v>15.5</v>
      </c>
      <c r="N162" s="100">
        <v>97.9</v>
      </c>
      <c r="O162" s="100">
        <v>10.2</v>
      </c>
    </row>
    <row r="163" spans="9:15" ht="19.5" customHeight="1">
      <c r="I163" s="100" t="s">
        <v>200</v>
      </c>
      <c r="J163" s="100">
        <v>596</v>
      </c>
      <c r="K163" s="100">
        <v>199</v>
      </c>
      <c r="L163" s="100">
        <v>10</v>
      </c>
      <c r="M163" s="100">
        <v>15</v>
      </c>
      <c r="N163" s="100">
        <v>94.6</v>
      </c>
      <c r="O163" s="100">
        <v>10.6</v>
      </c>
    </row>
    <row r="164" spans="9:15" ht="19.5" customHeight="1">
      <c r="I164" s="100" t="s">
        <v>201</v>
      </c>
      <c r="J164" s="100">
        <v>600</v>
      </c>
      <c r="K164" s="100">
        <v>200</v>
      </c>
      <c r="L164" s="100">
        <v>11</v>
      </c>
      <c r="M164" s="100">
        <v>17</v>
      </c>
      <c r="N164" s="100">
        <v>105.5</v>
      </c>
      <c r="O164" s="100">
        <v>9.5</v>
      </c>
    </row>
    <row r="165" spans="9:15" ht="19.5" customHeight="1">
      <c r="I165" s="98"/>
      <c r="J165" s="98"/>
      <c r="K165" s="98"/>
      <c r="L165" s="98"/>
      <c r="M165" s="98"/>
      <c r="N165" s="98"/>
      <c r="O165" s="98"/>
    </row>
    <row r="166" spans="9:15" ht="18" customHeight="1">
      <c r="I166" s="882" t="s">
        <v>328</v>
      </c>
      <c r="J166" s="883"/>
      <c r="K166" s="883"/>
      <c r="L166" s="883"/>
      <c r="M166" s="883"/>
      <c r="N166" s="883"/>
      <c r="O166" s="884"/>
    </row>
    <row r="167" spans="9:15" ht="24" customHeight="1">
      <c r="I167" s="99" t="s">
        <v>154</v>
      </c>
      <c r="J167" s="882" t="s">
        <v>157</v>
      </c>
      <c r="K167" s="883"/>
      <c r="L167" s="883"/>
      <c r="M167" s="884"/>
      <c r="N167" s="99" t="s">
        <v>158</v>
      </c>
      <c r="O167" s="99" t="s">
        <v>159</v>
      </c>
    </row>
    <row r="168" spans="9:15" ht="19.5" customHeight="1">
      <c r="I168" s="100"/>
      <c r="J168" s="100" t="s">
        <v>160</v>
      </c>
      <c r="K168" s="100" t="s">
        <v>161</v>
      </c>
      <c r="L168" s="100" t="s">
        <v>162</v>
      </c>
      <c r="M168" s="100" t="s">
        <v>163</v>
      </c>
      <c r="N168" s="100"/>
      <c r="O168" s="100"/>
    </row>
    <row r="169" spans="9:15" ht="19.5" customHeight="1">
      <c r="I169" s="100" t="s">
        <v>212</v>
      </c>
      <c r="J169" s="100">
        <v>194</v>
      </c>
      <c r="K169" s="100">
        <v>150</v>
      </c>
      <c r="L169" s="100">
        <v>6</v>
      </c>
      <c r="M169" s="100">
        <v>9</v>
      </c>
      <c r="N169" s="100">
        <v>30.6</v>
      </c>
      <c r="O169" s="100">
        <v>32.7</v>
      </c>
    </row>
    <row r="170" spans="9:15" ht="19.5" customHeight="1">
      <c r="I170" s="100" t="s">
        <v>268</v>
      </c>
      <c r="J170" s="100">
        <v>244</v>
      </c>
      <c r="K170" s="100">
        <v>175</v>
      </c>
      <c r="L170" s="100">
        <v>7</v>
      </c>
      <c r="M170" s="100">
        <v>11</v>
      </c>
      <c r="N170" s="100">
        <v>44.1</v>
      </c>
      <c r="O170" s="100">
        <v>22.7</v>
      </c>
    </row>
    <row r="171" spans="9:15" ht="19.5" customHeight="1">
      <c r="I171" s="100" t="s">
        <v>216</v>
      </c>
      <c r="J171" s="100">
        <v>294</v>
      </c>
      <c r="K171" s="100">
        <v>200</v>
      </c>
      <c r="L171" s="100">
        <v>8</v>
      </c>
      <c r="M171" s="100">
        <v>12</v>
      </c>
      <c r="N171" s="100">
        <v>56.8</v>
      </c>
      <c r="O171" s="100">
        <v>17.6</v>
      </c>
    </row>
    <row r="172" spans="9:15" ht="19.5" customHeight="1">
      <c r="I172" s="100" t="s">
        <v>217</v>
      </c>
      <c r="J172" s="100">
        <v>300</v>
      </c>
      <c r="K172" s="100">
        <v>201</v>
      </c>
      <c r="L172" s="100">
        <v>9</v>
      </c>
      <c r="M172" s="100">
        <v>15</v>
      </c>
      <c r="N172" s="100">
        <v>68.6</v>
      </c>
      <c r="O172" s="100">
        <v>14.6</v>
      </c>
    </row>
    <row r="173" spans="9:15" ht="19.5" customHeight="1">
      <c r="I173" s="100" t="s">
        <v>219</v>
      </c>
      <c r="J173" s="100">
        <v>334</v>
      </c>
      <c r="K173" s="100">
        <v>249</v>
      </c>
      <c r="L173" s="100">
        <v>8</v>
      </c>
      <c r="M173" s="100">
        <v>11</v>
      </c>
      <c r="N173" s="100">
        <v>65.3</v>
      </c>
      <c r="O173" s="100">
        <v>15.3</v>
      </c>
    </row>
    <row r="174" spans="9:15" ht="19.5" customHeight="1">
      <c r="I174" s="100" t="s">
        <v>220</v>
      </c>
      <c r="J174" s="100">
        <v>340</v>
      </c>
      <c r="K174" s="100">
        <v>250</v>
      </c>
      <c r="L174" s="100">
        <v>9</v>
      </c>
      <c r="M174" s="100">
        <v>14</v>
      </c>
      <c r="N174" s="100">
        <v>79.7</v>
      </c>
      <c r="O174" s="100">
        <v>12.5</v>
      </c>
    </row>
    <row r="175" spans="9:15" ht="19.5" customHeight="1">
      <c r="I175" s="100" t="s">
        <v>222</v>
      </c>
      <c r="J175" s="100">
        <v>383</v>
      </c>
      <c r="K175" s="100">
        <v>299</v>
      </c>
      <c r="L175" s="100">
        <v>9.5</v>
      </c>
      <c r="M175" s="100">
        <v>12.5</v>
      </c>
      <c r="N175" s="100">
        <v>88.6</v>
      </c>
      <c r="O175" s="100">
        <v>11.3</v>
      </c>
    </row>
    <row r="176" spans="9:15" ht="19.5" customHeight="1">
      <c r="I176" s="100" t="s">
        <v>223</v>
      </c>
      <c r="J176" s="100">
        <v>390</v>
      </c>
      <c r="K176" s="100">
        <v>300</v>
      </c>
      <c r="L176" s="100">
        <v>10</v>
      </c>
      <c r="M176" s="100">
        <v>16</v>
      </c>
      <c r="N176" s="100">
        <v>106.7</v>
      </c>
      <c r="O176" s="100">
        <v>9.4</v>
      </c>
    </row>
    <row r="177" spans="9:15" ht="19.5" customHeight="1">
      <c r="I177" s="100" t="s">
        <v>269</v>
      </c>
      <c r="J177" s="100">
        <v>440</v>
      </c>
      <c r="K177" s="100">
        <v>300</v>
      </c>
      <c r="L177" s="100">
        <v>11</v>
      </c>
      <c r="M177" s="100">
        <v>18</v>
      </c>
      <c r="N177" s="100">
        <v>123.5</v>
      </c>
      <c r="O177" s="100">
        <v>8.1</v>
      </c>
    </row>
    <row r="178" spans="9:15" ht="19.5" customHeight="1">
      <c r="I178" s="100" t="s">
        <v>225</v>
      </c>
      <c r="J178" s="100">
        <v>482</v>
      </c>
      <c r="K178" s="100">
        <v>300</v>
      </c>
      <c r="L178" s="100">
        <v>11</v>
      </c>
      <c r="M178" s="100">
        <v>15</v>
      </c>
      <c r="N178" s="100">
        <v>114.2</v>
      </c>
      <c r="O178" s="100">
        <v>8.8</v>
      </c>
    </row>
    <row r="179" spans="9:15" ht="19.5" customHeight="1">
      <c r="I179" s="100" t="s">
        <v>226</v>
      </c>
      <c r="J179" s="100">
        <v>487</v>
      </c>
      <c r="K179" s="100">
        <v>300</v>
      </c>
      <c r="L179" s="100">
        <v>14.5</v>
      </c>
      <c r="M179" s="100">
        <v>17.5</v>
      </c>
      <c r="N179" s="100">
        <v>138.4</v>
      </c>
      <c r="O179" s="100">
        <v>7.2</v>
      </c>
    </row>
    <row r="180" spans="9:15" ht="19.5" customHeight="1">
      <c r="I180" s="100" t="s">
        <v>227</v>
      </c>
      <c r="J180" s="100">
        <v>493</v>
      </c>
      <c r="K180" s="100">
        <v>300</v>
      </c>
      <c r="L180" s="100">
        <v>15.5</v>
      </c>
      <c r="M180" s="100">
        <v>20.5</v>
      </c>
      <c r="N180" s="100">
        <v>156.1</v>
      </c>
      <c r="O180" s="100">
        <v>6.4</v>
      </c>
    </row>
    <row r="181" spans="9:15" ht="19.5" customHeight="1">
      <c r="I181" s="100" t="s">
        <v>228</v>
      </c>
      <c r="J181" s="100">
        <v>499</v>
      </c>
      <c r="K181" s="100">
        <v>300</v>
      </c>
      <c r="L181" s="100">
        <v>16.5</v>
      </c>
      <c r="M181" s="100">
        <v>23.5</v>
      </c>
      <c r="N181" s="100">
        <v>173.4</v>
      </c>
      <c r="O181" s="100">
        <v>5.8</v>
      </c>
    </row>
    <row r="182" spans="9:15" ht="19.5" customHeight="1">
      <c r="I182" s="98"/>
      <c r="J182" s="98"/>
      <c r="K182" s="98"/>
      <c r="L182" s="98"/>
      <c r="M182" s="98"/>
      <c r="N182" s="98"/>
      <c r="O182" s="98"/>
    </row>
    <row r="183" spans="9:15" ht="19.5" customHeight="1">
      <c r="I183" s="882" t="s">
        <v>329</v>
      </c>
      <c r="J183" s="883"/>
      <c r="K183" s="883"/>
      <c r="L183" s="883"/>
      <c r="M183" s="883"/>
      <c r="N183" s="883"/>
      <c r="O183" s="884"/>
    </row>
    <row r="184" spans="9:15" ht="27.75" customHeight="1">
      <c r="I184" s="99" t="s">
        <v>154</v>
      </c>
      <c r="J184" s="882" t="s">
        <v>157</v>
      </c>
      <c r="K184" s="883"/>
      <c r="L184" s="883"/>
      <c r="M184" s="884"/>
      <c r="N184" s="99" t="s">
        <v>158</v>
      </c>
      <c r="O184" s="99" t="s">
        <v>159</v>
      </c>
    </row>
    <row r="185" spans="9:15" ht="19.5" customHeight="1">
      <c r="I185" s="100"/>
      <c r="J185" s="100" t="s">
        <v>160</v>
      </c>
      <c r="K185" s="100" t="s">
        <v>161</v>
      </c>
      <c r="L185" s="100" t="s">
        <v>162</v>
      </c>
      <c r="M185" s="100" t="s">
        <v>163</v>
      </c>
      <c r="N185" s="100"/>
      <c r="O185" s="100"/>
    </row>
    <row r="186" spans="9:15" ht="19.5" customHeight="1">
      <c r="I186" s="100" t="s">
        <v>248</v>
      </c>
      <c r="J186" s="100">
        <v>196</v>
      </c>
      <c r="K186" s="100">
        <v>199</v>
      </c>
      <c r="L186" s="100">
        <v>6.5</v>
      </c>
      <c r="M186" s="100">
        <v>10</v>
      </c>
      <c r="N186" s="100">
        <v>41.4</v>
      </c>
      <c r="O186" s="100">
        <v>24.2</v>
      </c>
    </row>
    <row r="187" spans="9:15" ht="19.5" customHeight="1">
      <c r="I187" s="100" t="s">
        <v>249</v>
      </c>
      <c r="J187" s="100">
        <v>200</v>
      </c>
      <c r="K187" s="100">
        <v>200</v>
      </c>
      <c r="L187" s="100">
        <v>8</v>
      </c>
      <c r="M187" s="100">
        <v>12</v>
      </c>
      <c r="N187" s="100">
        <v>49.9</v>
      </c>
      <c r="O187" s="100">
        <v>20</v>
      </c>
    </row>
    <row r="188" spans="9:15" ht="19.5" customHeight="1">
      <c r="I188" s="100" t="s">
        <v>270</v>
      </c>
      <c r="J188" s="100">
        <v>246</v>
      </c>
      <c r="K188" s="100">
        <v>249</v>
      </c>
      <c r="L188" s="100">
        <v>8</v>
      </c>
      <c r="M188" s="100">
        <v>12</v>
      </c>
      <c r="N188" s="100">
        <v>62.6</v>
      </c>
      <c r="O188" s="100">
        <v>16</v>
      </c>
    </row>
    <row r="189" spans="9:15" ht="19.5" customHeight="1">
      <c r="I189" s="100" t="s">
        <v>271</v>
      </c>
      <c r="J189" s="100">
        <v>250</v>
      </c>
      <c r="K189" s="100">
        <v>250</v>
      </c>
      <c r="L189" s="100">
        <v>9</v>
      </c>
      <c r="M189" s="100">
        <v>14</v>
      </c>
      <c r="N189" s="100">
        <v>72.4</v>
      </c>
      <c r="O189" s="100">
        <v>13.8</v>
      </c>
    </row>
    <row r="190" spans="9:15" ht="19.5" customHeight="1">
      <c r="I190" s="100" t="s">
        <v>272</v>
      </c>
      <c r="J190" s="100">
        <v>253</v>
      </c>
      <c r="K190" s="100">
        <v>251</v>
      </c>
      <c r="L190" s="100">
        <v>10</v>
      </c>
      <c r="M190" s="100">
        <v>15.5</v>
      </c>
      <c r="N190" s="100">
        <v>80.2</v>
      </c>
      <c r="O190" s="100">
        <v>12.5</v>
      </c>
    </row>
    <row r="191" spans="9:15" ht="19.5" customHeight="1">
      <c r="I191" s="100" t="s">
        <v>255</v>
      </c>
      <c r="J191" s="100">
        <v>298</v>
      </c>
      <c r="K191" s="100">
        <v>299</v>
      </c>
      <c r="L191" s="100">
        <v>9</v>
      </c>
      <c r="M191" s="100">
        <v>14</v>
      </c>
      <c r="N191" s="100">
        <v>87</v>
      </c>
      <c r="O191" s="100">
        <v>11.5</v>
      </c>
    </row>
    <row r="192" spans="9:15" ht="19.5" customHeight="1">
      <c r="I192" s="100" t="s">
        <v>256</v>
      </c>
      <c r="J192" s="100">
        <v>300</v>
      </c>
      <c r="K192" s="100">
        <v>300</v>
      </c>
      <c r="L192" s="100">
        <v>10</v>
      </c>
      <c r="M192" s="100">
        <v>15</v>
      </c>
      <c r="N192" s="100">
        <v>94</v>
      </c>
      <c r="O192" s="100">
        <v>10.6</v>
      </c>
    </row>
    <row r="193" spans="9:15" ht="19.5" customHeight="1">
      <c r="I193" s="100" t="s">
        <v>257</v>
      </c>
      <c r="J193" s="100">
        <v>300</v>
      </c>
      <c r="K193" s="100">
        <v>305</v>
      </c>
      <c r="L193" s="100">
        <v>15</v>
      </c>
      <c r="M193" s="100">
        <v>15</v>
      </c>
      <c r="N193" s="100">
        <v>105.8</v>
      </c>
      <c r="O193" s="100">
        <v>9.5</v>
      </c>
    </row>
    <row r="194" spans="9:15" ht="19.5" customHeight="1">
      <c r="I194" s="100" t="s">
        <v>273</v>
      </c>
      <c r="J194" s="100">
        <v>304</v>
      </c>
      <c r="K194" s="100">
        <v>301</v>
      </c>
      <c r="L194" s="100">
        <v>11</v>
      </c>
      <c r="M194" s="100">
        <v>17</v>
      </c>
      <c r="N194" s="100">
        <v>105.8</v>
      </c>
      <c r="O194" s="100">
        <v>9.5</v>
      </c>
    </row>
    <row r="195" spans="9:15" ht="19.5" customHeight="1">
      <c r="I195" s="100" t="s">
        <v>258</v>
      </c>
      <c r="J195" s="100">
        <v>342</v>
      </c>
      <c r="K195" s="100">
        <v>348</v>
      </c>
      <c r="L195" s="100">
        <v>10</v>
      </c>
      <c r="M195" s="100">
        <v>15</v>
      </c>
      <c r="N195" s="100">
        <v>109.1</v>
      </c>
      <c r="O195" s="100">
        <v>9.2</v>
      </c>
    </row>
    <row r="196" spans="9:15" ht="19.5" customHeight="1">
      <c r="I196" s="100" t="s">
        <v>259</v>
      </c>
      <c r="J196" s="100">
        <v>350</v>
      </c>
      <c r="K196" s="100">
        <v>350</v>
      </c>
      <c r="L196" s="100">
        <v>12</v>
      </c>
      <c r="M196" s="100">
        <v>19</v>
      </c>
      <c r="N196" s="100">
        <v>136.5</v>
      </c>
      <c r="O196" s="100">
        <v>7.3</v>
      </c>
    </row>
    <row r="197" spans="9:15" ht="19.5" customHeight="1">
      <c r="I197" s="100" t="s">
        <v>261</v>
      </c>
      <c r="J197" s="100">
        <v>394</v>
      </c>
      <c r="K197" s="100">
        <v>398</v>
      </c>
      <c r="L197" s="100">
        <v>11</v>
      </c>
      <c r="M197" s="100">
        <v>18</v>
      </c>
      <c r="N197" s="100">
        <v>146.6</v>
      </c>
      <c r="O197" s="100">
        <v>6.8</v>
      </c>
    </row>
    <row r="198" spans="9:15" ht="19.5" customHeight="1">
      <c r="I198" s="100" t="s">
        <v>262</v>
      </c>
      <c r="J198" s="100">
        <v>400</v>
      </c>
      <c r="K198" s="100">
        <v>400</v>
      </c>
      <c r="L198" s="100">
        <v>13</v>
      </c>
      <c r="M198" s="100">
        <v>21</v>
      </c>
      <c r="N198" s="100">
        <v>171.7</v>
      </c>
      <c r="O198" s="100">
        <v>5.8</v>
      </c>
    </row>
    <row r="199" spans="9:15" ht="19.5" customHeight="1">
      <c r="I199" s="100" t="s">
        <v>263</v>
      </c>
      <c r="J199" s="100">
        <v>406</v>
      </c>
      <c r="K199" s="100">
        <v>403</v>
      </c>
      <c r="L199" s="100">
        <v>16</v>
      </c>
      <c r="M199" s="100">
        <v>24</v>
      </c>
      <c r="N199" s="100">
        <v>200.1</v>
      </c>
      <c r="O199" s="100">
        <v>5</v>
      </c>
    </row>
    <row r="200" spans="9:15" ht="19.5" customHeight="1">
      <c r="I200" s="100" t="s">
        <v>264</v>
      </c>
      <c r="J200" s="100">
        <v>414</v>
      </c>
      <c r="K200" s="100">
        <v>405</v>
      </c>
      <c r="L200" s="100">
        <v>18</v>
      </c>
      <c r="M200" s="100">
        <v>28</v>
      </c>
      <c r="N200" s="100">
        <v>231.9</v>
      </c>
      <c r="O200" s="100">
        <v>4.3</v>
      </c>
    </row>
    <row r="201" spans="9:15" ht="19.5" customHeight="1">
      <c r="I201" s="100" t="s">
        <v>265</v>
      </c>
      <c r="J201" s="100">
        <v>429</v>
      </c>
      <c r="K201" s="100">
        <v>400</v>
      </c>
      <c r="L201" s="100">
        <v>23</v>
      </c>
      <c r="M201" s="100">
        <v>35.5</v>
      </c>
      <c r="N201" s="100">
        <v>290.8</v>
      </c>
      <c r="O201" s="100">
        <v>3.4</v>
      </c>
    </row>
    <row r="202" spans="9:15" ht="19.5" customHeight="1">
      <c r="I202" s="98"/>
      <c r="J202" s="98"/>
      <c r="K202" s="98"/>
      <c r="L202" s="98"/>
      <c r="M202" s="98"/>
      <c r="N202" s="98"/>
      <c r="O202" s="98"/>
    </row>
    <row r="203" spans="9:15" ht="19.5" customHeight="1">
      <c r="I203" s="882" t="s">
        <v>330</v>
      </c>
      <c r="J203" s="883"/>
      <c r="K203" s="883"/>
      <c r="L203" s="883"/>
      <c r="M203" s="883"/>
      <c r="N203" s="883"/>
      <c r="O203" s="884"/>
    </row>
    <row r="204" spans="9:15" ht="24" customHeight="1">
      <c r="I204" s="99" t="s">
        <v>154</v>
      </c>
      <c r="J204" s="882" t="s">
        <v>157</v>
      </c>
      <c r="K204" s="883"/>
      <c r="L204" s="883"/>
      <c r="M204" s="884"/>
      <c r="N204" s="99" t="s">
        <v>158</v>
      </c>
      <c r="O204" s="99" t="s">
        <v>159</v>
      </c>
    </row>
    <row r="205" spans="9:15" ht="19.5" customHeight="1">
      <c r="I205" s="100"/>
      <c r="J205" s="100" t="s">
        <v>160</v>
      </c>
      <c r="K205" s="100" t="s">
        <v>161</v>
      </c>
      <c r="L205" s="100" t="s">
        <v>162</v>
      </c>
      <c r="M205" s="100" t="s">
        <v>163</v>
      </c>
      <c r="N205" s="100"/>
      <c r="O205" s="100"/>
    </row>
    <row r="206" spans="9:15" ht="19.5" customHeight="1">
      <c r="I206" s="100" t="s">
        <v>274</v>
      </c>
      <c r="J206" s="100">
        <v>309</v>
      </c>
      <c r="K206" s="100">
        <v>102</v>
      </c>
      <c r="L206" s="100">
        <v>6</v>
      </c>
      <c r="M206" s="100">
        <v>8.9</v>
      </c>
      <c r="N206" s="100">
        <v>28.5</v>
      </c>
      <c r="O206" s="100">
        <v>35.1</v>
      </c>
    </row>
    <row r="207" spans="9:15" ht="19.5" customHeight="1">
      <c r="I207" s="100" t="s">
        <v>275</v>
      </c>
      <c r="J207" s="100">
        <v>313</v>
      </c>
      <c r="K207" s="100">
        <v>102</v>
      </c>
      <c r="L207" s="100">
        <v>6.6</v>
      </c>
      <c r="M207" s="100">
        <v>10.8</v>
      </c>
      <c r="N207" s="100">
        <v>32.9</v>
      </c>
      <c r="O207" s="100">
        <v>30.4</v>
      </c>
    </row>
    <row r="208" spans="9:15" ht="19.5" customHeight="1">
      <c r="I208" s="100" t="s">
        <v>276</v>
      </c>
      <c r="J208" s="100">
        <v>349</v>
      </c>
      <c r="K208" s="100">
        <v>127</v>
      </c>
      <c r="L208" s="100">
        <v>5.8</v>
      </c>
      <c r="M208" s="100">
        <v>8.5</v>
      </c>
      <c r="N208" s="100">
        <v>32.9</v>
      </c>
      <c r="O208" s="100">
        <v>30.4</v>
      </c>
    </row>
    <row r="209" spans="9:15" ht="19.5" customHeight="1">
      <c r="I209" s="100" t="s">
        <v>277</v>
      </c>
      <c r="J209" s="100">
        <v>353</v>
      </c>
      <c r="K209" s="100">
        <v>128</v>
      </c>
      <c r="L209" s="100">
        <v>6.5</v>
      </c>
      <c r="M209" s="100">
        <v>10.7</v>
      </c>
      <c r="N209" s="100">
        <v>39.2</v>
      </c>
      <c r="O209" s="100">
        <v>25.5</v>
      </c>
    </row>
    <row r="210" spans="9:15" ht="19.5" customHeight="1">
      <c r="I210" s="100" t="s">
        <v>278</v>
      </c>
      <c r="J210" s="100">
        <v>399</v>
      </c>
      <c r="K210" s="100">
        <v>140</v>
      </c>
      <c r="L210" s="100">
        <v>6.4</v>
      </c>
      <c r="M210" s="100">
        <v>8.8</v>
      </c>
      <c r="N210" s="100">
        <v>50.3</v>
      </c>
      <c r="O210" s="100">
        <v>19.9</v>
      </c>
    </row>
    <row r="211" spans="9:15" ht="19.5" customHeight="1">
      <c r="I211" s="100" t="s">
        <v>279</v>
      </c>
      <c r="J211" s="100">
        <v>403</v>
      </c>
      <c r="K211" s="100">
        <v>140</v>
      </c>
      <c r="L211" s="100">
        <v>7</v>
      </c>
      <c r="M211" s="100">
        <v>11.2</v>
      </c>
      <c r="N211" s="100">
        <v>46.5</v>
      </c>
      <c r="O211" s="100">
        <v>21.5</v>
      </c>
    </row>
    <row r="212" spans="9:15" ht="19.5" customHeight="1">
      <c r="I212" s="100" t="s">
        <v>280</v>
      </c>
      <c r="J212" s="100">
        <v>459</v>
      </c>
      <c r="K212" s="100">
        <v>154</v>
      </c>
      <c r="L212" s="100">
        <v>9.1</v>
      </c>
      <c r="M212" s="100">
        <v>15.4</v>
      </c>
      <c r="N212" s="100">
        <v>68.8</v>
      </c>
      <c r="O212" s="100">
        <v>14.5</v>
      </c>
    </row>
    <row r="213" spans="9:15" ht="19.5" customHeight="1">
      <c r="I213" s="100" t="s">
        <v>281</v>
      </c>
      <c r="J213" s="100">
        <v>599</v>
      </c>
      <c r="K213" s="100">
        <v>178</v>
      </c>
      <c r="L213" s="100">
        <v>10</v>
      </c>
      <c r="M213" s="100">
        <v>12.8</v>
      </c>
      <c r="N213" s="100">
        <v>82.7</v>
      </c>
      <c r="O213" s="100">
        <v>12.1</v>
      </c>
    </row>
    <row r="214" spans="9:15" ht="19.5" customHeight="1">
      <c r="I214" s="100" t="s">
        <v>282</v>
      </c>
      <c r="J214" s="100">
        <v>603</v>
      </c>
      <c r="K214" s="100">
        <v>179</v>
      </c>
      <c r="L214" s="100">
        <v>10.9</v>
      </c>
      <c r="M214" s="100">
        <v>15</v>
      </c>
      <c r="N214" s="100">
        <v>93.1</v>
      </c>
      <c r="O214" s="100">
        <v>10.7</v>
      </c>
    </row>
    <row r="215" spans="9:15" ht="19.5" customHeight="1">
      <c r="I215" s="98"/>
      <c r="J215" s="98"/>
      <c r="K215" s="98"/>
      <c r="L215" s="98"/>
      <c r="M215" s="98"/>
      <c r="N215" s="98"/>
      <c r="O215" s="98"/>
    </row>
    <row r="216" spans="9:15" ht="19.5" customHeight="1">
      <c r="I216" s="882" t="s">
        <v>331</v>
      </c>
      <c r="J216" s="883"/>
      <c r="K216" s="883"/>
      <c r="L216" s="883"/>
      <c r="M216" s="883"/>
      <c r="N216" s="883"/>
      <c r="O216" s="884"/>
    </row>
    <row r="217" spans="9:15" ht="24" customHeight="1">
      <c r="I217" s="99" t="s">
        <v>154</v>
      </c>
      <c r="J217" s="882" t="s">
        <v>157</v>
      </c>
      <c r="K217" s="883"/>
      <c r="L217" s="883"/>
      <c r="M217" s="884"/>
      <c r="N217" s="99" t="s">
        <v>158</v>
      </c>
      <c r="O217" s="99" t="s">
        <v>159</v>
      </c>
    </row>
    <row r="218" spans="9:15" ht="19.5" customHeight="1">
      <c r="I218" s="100"/>
      <c r="J218" s="100" t="s">
        <v>160</v>
      </c>
      <c r="K218" s="100" t="s">
        <v>161</v>
      </c>
      <c r="L218" s="100" t="s">
        <v>162</v>
      </c>
      <c r="M218" s="100" t="s">
        <v>163</v>
      </c>
      <c r="N218" s="100"/>
      <c r="O218" s="100"/>
    </row>
    <row r="219" spans="9:15" ht="19.5" customHeight="1">
      <c r="I219" s="100" t="s">
        <v>283</v>
      </c>
      <c r="J219" s="100">
        <v>310</v>
      </c>
      <c r="K219" s="100">
        <v>165</v>
      </c>
      <c r="L219" s="100">
        <v>5.8</v>
      </c>
      <c r="M219" s="100">
        <v>9.7</v>
      </c>
      <c r="N219" s="100">
        <v>38.9</v>
      </c>
      <c r="O219" s="100">
        <v>25.7</v>
      </c>
    </row>
    <row r="220" spans="9:15" ht="19.5" customHeight="1">
      <c r="I220" s="100" t="s">
        <v>284</v>
      </c>
      <c r="J220" s="100">
        <v>313</v>
      </c>
      <c r="K220" s="100">
        <v>166</v>
      </c>
      <c r="L220" s="100">
        <v>6.6</v>
      </c>
      <c r="M220" s="100">
        <v>11.2</v>
      </c>
      <c r="N220" s="100">
        <v>44.8</v>
      </c>
      <c r="O220" s="100">
        <v>22.3</v>
      </c>
    </row>
    <row r="221" spans="9:15" ht="19.5" customHeight="1">
      <c r="I221" s="100" t="s">
        <v>285</v>
      </c>
      <c r="J221" s="100">
        <v>317</v>
      </c>
      <c r="K221" s="100">
        <v>167</v>
      </c>
      <c r="L221" s="100">
        <v>7.6</v>
      </c>
      <c r="M221" s="100">
        <v>13.2</v>
      </c>
      <c r="N221" s="100">
        <v>52.5</v>
      </c>
      <c r="O221" s="100">
        <v>19</v>
      </c>
    </row>
    <row r="222" spans="9:15" ht="19.5" customHeight="1">
      <c r="I222" s="100" t="s">
        <v>286</v>
      </c>
      <c r="J222" s="100">
        <v>352</v>
      </c>
      <c r="K222" s="100">
        <v>171</v>
      </c>
      <c r="L222" s="100">
        <v>6.9</v>
      </c>
      <c r="M222" s="100">
        <v>9.8</v>
      </c>
      <c r="N222" s="100">
        <v>45.1</v>
      </c>
      <c r="O222" s="100">
        <v>22.2</v>
      </c>
    </row>
    <row r="223" spans="9:15" ht="19.5" customHeight="1">
      <c r="I223" s="100" t="s">
        <v>287</v>
      </c>
      <c r="J223" s="100">
        <v>355</v>
      </c>
      <c r="K223" s="100">
        <v>171</v>
      </c>
      <c r="L223" s="100">
        <v>7.2</v>
      </c>
      <c r="M223" s="100">
        <v>11.6</v>
      </c>
      <c r="N223" s="100">
        <v>50.7</v>
      </c>
      <c r="O223" s="100">
        <v>19.7</v>
      </c>
    </row>
    <row r="224" spans="9:15" ht="19.5" customHeight="1">
      <c r="I224" s="100" t="s">
        <v>288</v>
      </c>
      <c r="J224" s="100">
        <v>358</v>
      </c>
      <c r="K224" s="100">
        <v>172</v>
      </c>
      <c r="L224" s="100">
        <v>7.9</v>
      </c>
      <c r="M224" s="100">
        <v>13.1</v>
      </c>
      <c r="N224" s="100">
        <v>56.8</v>
      </c>
      <c r="O224" s="100">
        <v>17.6</v>
      </c>
    </row>
    <row r="225" spans="9:15" ht="19.5" customHeight="1">
      <c r="I225" s="100" t="s">
        <v>289</v>
      </c>
      <c r="J225" s="100">
        <v>403</v>
      </c>
      <c r="K225" s="100">
        <v>177</v>
      </c>
      <c r="L225" s="100">
        <v>7.5</v>
      </c>
      <c r="M225" s="100">
        <v>10.9</v>
      </c>
      <c r="N225" s="100">
        <v>53.7</v>
      </c>
      <c r="O225" s="100">
        <v>18.6</v>
      </c>
    </row>
    <row r="226" spans="9:15" ht="19.5" customHeight="1">
      <c r="I226" s="100" t="s">
        <v>290</v>
      </c>
      <c r="J226" s="100">
        <v>407</v>
      </c>
      <c r="K226" s="100">
        <v>178</v>
      </c>
      <c r="L226" s="100">
        <v>7.7</v>
      </c>
      <c r="M226" s="100">
        <v>12.8</v>
      </c>
      <c r="N226" s="100">
        <v>59.8</v>
      </c>
      <c r="O226" s="100">
        <v>16.7</v>
      </c>
    </row>
    <row r="227" spans="9:15" ht="19.5" customHeight="1">
      <c r="I227" s="100" t="s">
        <v>291</v>
      </c>
      <c r="J227" s="100">
        <v>457</v>
      </c>
      <c r="K227" s="100">
        <v>190</v>
      </c>
      <c r="L227" s="100">
        <v>9</v>
      </c>
      <c r="M227" s="100">
        <v>14.5</v>
      </c>
      <c r="N227" s="100">
        <v>74.5</v>
      </c>
      <c r="O227" s="100">
        <v>13.4</v>
      </c>
    </row>
    <row r="228" spans="9:15" ht="19.5" customHeight="1">
      <c r="I228" s="100" t="s">
        <v>292</v>
      </c>
      <c r="J228" s="100">
        <v>460</v>
      </c>
      <c r="K228" s="100">
        <v>191</v>
      </c>
      <c r="L228" s="100">
        <v>9.9</v>
      </c>
      <c r="M228" s="100">
        <v>16</v>
      </c>
      <c r="N228" s="100">
        <v>82.2</v>
      </c>
      <c r="O228" s="100">
        <v>12.2</v>
      </c>
    </row>
    <row r="229" spans="9:15" ht="19.5" customHeight="1">
      <c r="I229" s="100" t="s">
        <v>293</v>
      </c>
      <c r="J229" s="100">
        <v>603</v>
      </c>
      <c r="K229" s="100">
        <v>228</v>
      </c>
      <c r="L229" s="100">
        <v>10.5</v>
      </c>
      <c r="M229" s="100">
        <v>14.9</v>
      </c>
      <c r="N229" s="100">
        <v>102.5</v>
      </c>
      <c r="O229" s="100">
        <v>9.8</v>
      </c>
    </row>
    <row r="230" spans="9:15" ht="19.5" customHeight="1">
      <c r="I230" s="100" t="s">
        <v>294</v>
      </c>
      <c r="J230" s="100">
        <v>608</v>
      </c>
      <c r="K230" s="100">
        <v>228</v>
      </c>
      <c r="L230" s="100">
        <v>11.2</v>
      </c>
      <c r="M230" s="100">
        <v>17.3</v>
      </c>
      <c r="N230" s="100">
        <v>114.3</v>
      </c>
      <c r="O230" s="100">
        <v>8.7</v>
      </c>
    </row>
    <row r="231" spans="9:15" ht="19.5" customHeight="1">
      <c r="I231" s="98"/>
      <c r="J231" s="98"/>
      <c r="K231" s="98"/>
      <c r="L231" s="98"/>
      <c r="M231" s="98"/>
      <c r="N231" s="98"/>
      <c r="O231" s="98"/>
    </row>
    <row r="232" spans="9:15" ht="19.5" customHeight="1">
      <c r="I232" s="882" t="s">
        <v>332</v>
      </c>
      <c r="J232" s="883"/>
      <c r="K232" s="883"/>
      <c r="L232" s="883"/>
      <c r="M232" s="883"/>
      <c r="N232" s="883"/>
      <c r="O232" s="884"/>
    </row>
    <row r="233" spans="9:15" ht="24" customHeight="1">
      <c r="I233" s="99" t="s">
        <v>154</v>
      </c>
      <c r="J233" s="882" t="s">
        <v>157</v>
      </c>
      <c r="K233" s="883"/>
      <c r="L233" s="883"/>
      <c r="M233" s="884"/>
      <c r="N233" s="99" t="s">
        <v>158</v>
      </c>
      <c r="O233" s="99" t="s">
        <v>159</v>
      </c>
    </row>
    <row r="234" spans="9:15" ht="19.5" customHeight="1">
      <c r="I234" s="100"/>
      <c r="J234" s="100" t="s">
        <v>160</v>
      </c>
      <c r="K234" s="100" t="s">
        <v>161</v>
      </c>
      <c r="L234" s="100" t="s">
        <v>162</v>
      </c>
      <c r="M234" s="100" t="s">
        <v>163</v>
      </c>
      <c r="N234" s="100"/>
      <c r="O234" s="100"/>
    </row>
    <row r="235" spans="9:15" ht="19.5" customHeight="1">
      <c r="I235" s="100" t="s">
        <v>295</v>
      </c>
      <c r="J235" s="100">
        <v>207</v>
      </c>
      <c r="K235" s="100">
        <v>133</v>
      </c>
      <c r="L235" s="100">
        <v>5.8</v>
      </c>
      <c r="M235" s="100">
        <v>8.4</v>
      </c>
      <c r="N235" s="100">
        <v>26.7</v>
      </c>
      <c r="O235" s="100">
        <v>37.5</v>
      </c>
    </row>
    <row r="236" spans="9:15" ht="19.5" customHeight="1">
      <c r="I236" s="100" t="s">
        <v>296</v>
      </c>
      <c r="J236" s="100">
        <v>210</v>
      </c>
      <c r="K236" s="100">
        <v>134</v>
      </c>
      <c r="L236" s="100">
        <v>6.4</v>
      </c>
      <c r="M236" s="100">
        <v>10</v>
      </c>
      <c r="N236" s="100">
        <v>31.5</v>
      </c>
      <c r="O236" s="100">
        <v>31.7</v>
      </c>
    </row>
    <row r="237" spans="9:15" ht="19.5" customHeight="1">
      <c r="I237" s="100" t="s">
        <v>297</v>
      </c>
      <c r="J237" s="100">
        <v>258</v>
      </c>
      <c r="K237" s="100">
        <v>146</v>
      </c>
      <c r="L237" s="100">
        <v>6.1</v>
      </c>
      <c r="M237" s="100">
        <v>9.1</v>
      </c>
      <c r="N237" s="100">
        <v>32.9</v>
      </c>
      <c r="O237" s="100">
        <v>30.4</v>
      </c>
    </row>
    <row r="238" spans="9:15" ht="19.5" customHeight="1">
      <c r="I238" s="100" t="s">
        <v>298</v>
      </c>
      <c r="J238" s="100">
        <v>262</v>
      </c>
      <c r="K238" s="100">
        <v>147</v>
      </c>
      <c r="L238" s="100">
        <v>6.6</v>
      </c>
      <c r="M238" s="100">
        <v>11</v>
      </c>
      <c r="N238" s="100">
        <v>38.8</v>
      </c>
      <c r="O238" s="100">
        <v>25.8</v>
      </c>
    </row>
    <row r="239" spans="9:15" ht="19.5" customHeight="1">
      <c r="I239" s="98"/>
      <c r="J239" s="98"/>
      <c r="K239" s="98"/>
      <c r="L239" s="98"/>
      <c r="M239" s="98"/>
      <c r="N239" s="98"/>
      <c r="O239" s="98"/>
    </row>
    <row r="240" spans="9:15" ht="19.5" customHeight="1">
      <c r="I240" s="882" t="s">
        <v>333</v>
      </c>
      <c r="J240" s="883"/>
      <c r="K240" s="883"/>
      <c r="L240" s="883"/>
      <c r="M240" s="883"/>
      <c r="N240" s="883"/>
      <c r="O240" s="884"/>
    </row>
    <row r="241" spans="9:15" ht="24" customHeight="1">
      <c r="I241" s="99" t="s">
        <v>154</v>
      </c>
      <c r="J241" s="882" t="s">
        <v>157</v>
      </c>
      <c r="K241" s="883"/>
      <c r="L241" s="883"/>
      <c r="M241" s="884"/>
      <c r="N241" s="99" t="s">
        <v>158</v>
      </c>
      <c r="O241" s="99" t="s">
        <v>159</v>
      </c>
    </row>
    <row r="242" spans="9:15" ht="19.5" customHeight="1">
      <c r="I242" s="100"/>
      <c r="J242" s="100" t="s">
        <v>160</v>
      </c>
      <c r="K242" s="100" t="s">
        <v>161</v>
      </c>
      <c r="L242" s="100" t="s">
        <v>162</v>
      </c>
      <c r="M242" s="100" t="s">
        <v>163</v>
      </c>
      <c r="N242" s="100"/>
      <c r="O242" s="100"/>
    </row>
    <row r="243" spans="9:15" ht="19.5" customHeight="1">
      <c r="I243" s="100" t="s">
        <v>299</v>
      </c>
      <c r="J243" s="100">
        <v>125</v>
      </c>
      <c r="K243" s="100">
        <v>125</v>
      </c>
      <c r="L243" s="100">
        <v>6.5</v>
      </c>
      <c r="M243" s="100">
        <v>10</v>
      </c>
      <c r="N243" s="100">
        <v>23.8</v>
      </c>
      <c r="O243" s="100">
        <v>42</v>
      </c>
    </row>
    <row r="244" spans="9:15" ht="19.5" customHeight="1">
      <c r="I244" s="100" t="s">
        <v>300</v>
      </c>
      <c r="J244" s="100">
        <v>150</v>
      </c>
      <c r="K244" s="100">
        <v>150</v>
      </c>
      <c r="L244" s="100">
        <v>7</v>
      </c>
      <c r="M244" s="100">
        <v>10</v>
      </c>
      <c r="N244" s="100">
        <v>31.5</v>
      </c>
      <c r="O244" s="100">
        <v>31.7</v>
      </c>
    </row>
    <row r="245" spans="9:15" ht="19.5" customHeight="1">
      <c r="I245" s="100" t="s">
        <v>301</v>
      </c>
      <c r="J245" s="100">
        <v>152</v>
      </c>
      <c r="K245" s="100">
        <v>152</v>
      </c>
      <c r="L245" s="100">
        <v>5.8</v>
      </c>
      <c r="M245" s="100">
        <v>6.6</v>
      </c>
      <c r="N245" s="100">
        <v>22.6</v>
      </c>
      <c r="O245" s="100">
        <v>44.2</v>
      </c>
    </row>
    <row r="246" spans="9:15" ht="19.5" customHeight="1">
      <c r="I246" s="100" t="s">
        <v>302</v>
      </c>
      <c r="J246" s="100">
        <v>157</v>
      </c>
      <c r="K246" s="100">
        <v>153</v>
      </c>
      <c r="L246" s="100">
        <v>6.6</v>
      </c>
      <c r="M246" s="100">
        <v>9.3</v>
      </c>
      <c r="N246" s="100">
        <v>30.1</v>
      </c>
      <c r="O246" s="100">
        <v>33.2</v>
      </c>
    </row>
    <row r="247" spans="9:15" ht="19.5" customHeight="1">
      <c r="I247" s="100" t="s">
        <v>303</v>
      </c>
      <c r="J247" s="100">
        <v>162</v>
      </c>
      <c r="K247" s="100">
        <v>154</v>
      </c>
      <c r="L247" s="100">
        <v>8.1</v>
      </c>
      <c r="M247" s="100">
        <v>11.6</v>
      </c>
      <c r="N247" s="100">
        <v>37.4</v>
      </c>
      <c r="O247" s="100">
        <v>26.7</v>
      </c>
    </row>
    <row r="248" spans="9:15" ht="19.5" customHeight="1">
      <c r="I248" s="100" t="s">
        <v>304</v>
      </c>
      <c r="J248" s="100">
        <v>203</v>
      </c>
      <c r="K248" s="100">
        <v>203</v>
      </c>
      <c r="L248" s="100">
        <v>7.2</v>
      </c>
      <c r="M248" s="100">
        <v>11</v>
      </c>
      <c r="N248" s="100">
        <v>46</v>
      </c>
      <c r="O248" s="100">
        <v>21.7</v>
      </c>
    </row>
    <row r="249" spans="9:15" ht="19.5" customHeight="1">
      <c r="I249" s="100" t="s">
        <v>305</v>
      </c>
      <c r="J249" s="100">
        <v>206</v>
      </c>
      <c r="K249" s="100">
        <v>204</v>
      </c>
      <c r="L249" s="100">
        <v>7.9</v>
      </c>
      <c r="M249" s="100">
        <v>12.6</v>
      </c>
      <c r="N249" s="100">
        <v>52.2</v>
      </c>
      <c r="O249" s="100">
        <v>19.2</v>
      </c>
    </row>
    <row r="250" spans="9:15" ht="19.5" customHeight="1">
      <c r="I250" s="100" t="s">
        <v>306</v>
      </c>
      <c r="J250" s="100">
        <v>210</v>
      </c>
      <c r="K250" s="100">
        <v>205</v>
      </c>
      <c r="L250" s="100">
        <v>9.1</v>
      </c>
      <c r="M250" s="100">
        <v>14.2</v>
      </c>
      <c r="N250" s="100">
        <v>59.3</v>
      </c>
      <c r="O250" s="100">
        <v>16.9</v>
      </c>
    </row>
    <row r="251" spans="9:15" ht="19.5" customHeight="1">
      <c r="I251" s="100" t="s">
        <v>307</v>
      </c>
      <c r="J251" s="100">
        <v>216</v>
      </c>
      <c r="K251" s="100">
        <v>206</v>
      </c>
      <c r="L251" s="100">
        <v>10.2</v>
      </c>
      <c r="M251" s="100">
        <v>17.4</v>
      </c>
      <c r="N251" s="100">
        <v>71.5</v>
      </c>
      <c r="O251" s="100">
        <v>14</v>
      </c>
    </row>
    <row r="252" spans="9:15" ht="19.5" customHeight="1">
      <c r="I252" s="100" t="s">
        <v>308</v>
      </c>
      <c r="J252" s="100">
        <v>200</v>
      </c>
      <c r="K252" s="100">
        <v>204</v>
      </c>
      <c r="L252" s="100">
        <v>12</v>
      </c>
      <c r="M252" s="100">
        <v>12</v>
      </c>
      <c r="N252" s="100">
        <v>56.2</v>
      </c>
      <c r="O252" s="100">
        <v>17.8</v>
      </c>
    </row>
    <row r="253" spans="9:15" ht="19.5" customHeight="1">
      <c r="I253" s="100" t="s">
        <v>309</v>
      </c>
      <c r="J253" s="100">
        <v>246</v>
      </c>
      <c r="K253" s="100">
        <v>256</v>
      </c>
      <c r="L253" s="100">
        <v>10.5</v>
      </c>
      <c r="M253" s="100">
        <v>10.7</v>
      </c>
      <c r="N253" s="100">
        <v>63.5</v>
      </c>
      <c r="O253" s="100">
        <v>15.7</v>
      </c>
    </row>
    <row r="254" spans="9:15" ht="19.5" customHeight="1">
      <c r="I254" s="100" t="s">
        <v>310</v>
      </c>
      <c r="J254" s="100">
        <v>244</v>
      </c>
      <c r="K254" s="100">
        <v>252</v>
      </c>
      <c r="L254" s="100">
        <v>11</v>
      </c>
      <c r="M254" s="100">
        <v>11</v>
      </c>
      <c r="N254" s="100">
        <v>64.4</v>
      </c>
      <c r="O254" s="100">
        <v>15.5</v>
      </c>
    </row>
    <row r="255" spans="9:15" ht="19.5" customHeight="1">
      <c r="I255" s="100" t="s">
        <v>311</v>
      </c>
      <c r="J255" s="100">
        <v>294</v>
      </c>
      <c r="K255" s="100">
        <v>302</v>
      </c>
      <c r="L255" s="100">
        <v>12</v>
      </c>
      <c r="M255" s="100">
        <v>12</v>
      </c>
      <c r="N255" s="100">
        <v>84.5</v>
      </c>
      <c r="O255" s="100">
        <v>11.8</v>
      </c>
    </row>
    <row r="256" spans="9:15" ht="19.5" customHeight="1">
      <c r="I256" s="100" t="s">
        <v>312</v>
      </c>
      <c r="J256" s="100">
        <v>299</v>
      </c>
      <c r="K256" s="100">
        <v>306</v>
      </c>
      <c r="L256" s="100">
        <v>11</v>
      </c>
      <c r="M256" s="100">
        <v>11</v>
      </c>
      <c r="N256" s="100">
        <v>79.2</v>
      </c>
      <c r="O256" s="100">
        <v>12.6</v>
      </c>
    </row>
    <row r="257" spans="9:15" ht="19.5" customHeight="1">
      <c r="I257" s="100" t="s">
        <v>313</v>
      </c>
      <c r="J257" s="100">
        <v>308</v>
      </c>
      <c r="K257" s="100">
        <v>310</v>
      </c>
      <c r="L257" s="100">
        <v>15.4</v>
      </c>
      <c r="M257" s="100">
        <v>15.5</v>
      </c>
      <c r="N257" s="100">
        <v>111.4</v>
      </c>
      <c r="O257" s="100">
        <v>9</v>
      </c>
    </row>
    <row r="258" spans="9:15" ht="19.5" customHeight="1">
      <c r="I258" s="100" t="s">
        <v>314</v>
      </c>
      <c r="J258" s="100">
        <v>338</v>
      </c>
      <c r="K258" s="100">
        <v>351</v>
      </c>
      <c r="L258" s="100">
        <v>13</v>
      </c>
      <c r="M258" s="100">
        <v>13</v>
      </c>
      <c r="N258" s="100">
        <v>106</v>
      </c>
      <c r="O258" s="100">
        <v>9.4</v>
      </c>
    </row>
    <row r="259" spans="9:15" ht="19.5" customHeight="1">
      <c r="I259" s="100" t="s">
        <v>315</v>
      </c>
      <c r="J259" s="100">
        <v>344</v>
      </c>
      <c r="K259" s="100">
        <v>354</v>
      </c>
      <c r="L259" s="100">
        <v>16</v>
      </c>
      <c r="M259" s="100">
        <v>16</v>
      </c>
      <c r="N259" s="100">
        <v>131</v>
      </c>
      <c r="O259" s="100">
        <v>7.6</v>
      </c>
    </row>
    <row r="260" spans="9:15" ht="19.5" customHeight="1">
      <c r="I260" s="100" t="s">
        <v>316</v>
      </c>
      <c r="J260" s="100">
        <v>394</v>
      </c>
      <c r="K260" s="100">
        <v>405</v>
      </c>
      <c r="L260" s="100">
        <v>18</v>
      </c>
      <c r="M260" s="100">
        <v>18</v>
      </c>
      <c r="N260" s="100">
        <v>168</v>
      </c>
      <c r="O260" s="100">
        <v>6</v>
      </c>
    </row>
    <row r="261" spans="9:15" ht="19.5" customHeight="1">
      <c r="I261" s="98"/>
      <c r="J261" s="98"/>
      <c r="K261" s="98"/>
      <c r="L261" s="98"/>
      <c r="M261" s="98"/>
      <c r="N261" s="98"/>
      <c r="O261" s="98"/>
    </row>
    <row r="262" spans="9:15" ht="19.5" customHeight="1">
      <c r="I262" s="882" t="s">
        <v>322</v>
      </c>
      <c r="J262" s="883"/>
      <c r="K262" s="883"/>
      <c r="L262" s="883"/>
      <c r="M262" s="883"/>
      <c r="N262" s="883"/>
      <c r="O262" s="884"/>
    </row>
    <row r="263" spans="9:15" ht="24" customHeight="1">
      <c r="I263" s="99" t="s">
        <v>154</v>
      </c>
      <c r="J263" s="882" t="s">
        <v>157</v>
      </c>
      <c r="K263" s="883"/>
      <c r="L263" s="883"/>
      <c r="M263" s="884"/>
      <c r="N263" s="99" t="s">
        <v>158</v>
      </c>
      <c r="O263" s="99" t="s">
        <v>159</v>
      </c>
    </row>
    <row r="264" spans="9:15" ht="19.5" customHeight="1">
      <c r="I264" s="100"/>
      <c r="J264" s="100" t="s">
        <v>160</v>
      </c>
      <c r="K264" s="100" t="s">
        <v>161</v>
      </c>
      <c r="L264" s="100" t="s">
        <v>162</v>
      </c>
      <c r="M264" s="100" t="s">
        <v>163</v>
      </c>
      <c r="N264" s="100"/>
      <c r="O264" s="100"/>
    </row>
    <row r="265" spans="9:15" ht="19.5" customHeight="1">
      <c r="I265" s="100" t="s">
        <v>317</v>
      </c>
      <c r="J265" s="100">
        <v>298</v>
      </c>
      <c r="K265" s="100">
        <v>201</v>
      </c>
      <c r="L265" s="100">
        <v>9</v>
      </c>
      <c r="M265" s="100">
        <v>14</v>
      </c>
      <c r="N265" s="100">
        <v>65.4</v>
      </c>
      <c r="O265" s="100">
        <v>15.3</v>
      </c>
    </row>
    <row r="266" spans="9:15" ht="19.5" customHeight="1">
      <c r="I266" s="100" t="s">
        <v>318</v>
      </c>
      <c r="J266" s="100">
        <v>488</v>
      </c>
      <c r="K266" s="100">
        <v>300</v>
      </c>
      <c r="L266" s="100">
        <v>11</v>
      </c>
      <c r="M266" s="100">
        <v>18</v>
      </c>
      <c r="N266" s="100">
        <v>128</v>
      </c>
      <c r="O266" s="100">
        <v>7.8</v>
      </c>
    </row>
  </sheetData>
  <sheetProtection/>
  <mergeCells count="61">
    <mergeCell ref="J1:M1"/>
    <mergeCell ref="J204:M204"/>
    <mergeCell ref="J40:M40"/>
    <mergeCell ref="I79:O79"/>
    <mergeCell ref="I203:O203"/>
    <mergeCell ref="BU1:CB1"/>
    <mergeCell ref="BU2:BU3"/>
    <mergeCell ref="R2:V2"/>
    <mergeCell ref="I23:O23"/>
    <mergeCell ref="CA2:CA3"/>
    <mergeCell ref="CE1:CH1"/>
    <mergeCell ref="CF2:CF3"/>
    <mergeCell ref="CH2:CH3"/>
    <mergeCell ref="J124:M124"/>
    <mergeCell ref="J80:M80"/>
    <mergeCell ref="I109:O109"/>
    <mergeCell ref="J110:M110"/>
    <mergeCell ref="I39:O39"/>
    <mergeCell ref="I123:O123"/>
    <mergeCell ref="AX2:BS2"/>
    <mergeCell ref="I262:O262"/>
    <mergeCell ref="I145:O145"/>
    <mergeCell ref="J217:M217"/>
    <mergeCell ref="I216:O216"/>
    <mergeCell ref="J167:M167"/>
    <mergeCell ref="J263:M263"/>
    <mergeCell ref="I232:O232"/>
    <mergeCell ref="J233:M233"/>
    <mergeCell ref="J241:M241"/>
    <mergeCell ref="I240:O240"/>
    <mergeCell ref="B2:F2"/>
    <mergeCell ref="Z2:AU2"/>
    <mergeCell ref="I2:O2"/>
    <mergeCell ref="J3:M3"/>
    <mergeCell ref="BW2:BW3"/>
    <mergeCell ref="BY2:BY3"/>
    <mergeCell ref="CG2:CG3"/>
    <mergeCell ref="DG2:DI2"/>
    <mergeCell ref="CK2:CK3"/>
    <mergeCell ref="CJ4:CO4"/>
    <mergeCell ref="CJ16:CO16"/>
    <mergeCell ref="CJ23:CO23"/>
    <mergeCell ref="J184:M184"/>
    <mergeCell ref="CJ1:CO1"/>
    <mergeCell ref="EA2:ED2"/>
    <mergeCell ref="J24:M24"/>
    <mergeCell ref="CE2:CE3"/>
    <mergeCell ref="I183:O183"/>
    <mergeCell ref="J146:M146"/>
    <mergeCell ref="I166:O166"/>
    <mergeCell ref="DY20:EI20"/>
    <mergeCell ref="DY39:EI39"/>
    <mergeCell ref="EL1:EQ1"/>
    <mergeCell ref="DD2:DF2"/>
    <mergeCell ref="CR1:CW2"/>
    <mergeCell ref="DO66:DW66"/>
    <mergeCell ref="DZ2:DZ3"/>
    <mergeCell ref="DP1:DW2"/>
    <mergeCell ref="DB21:DL21"/>
    <mergeCell ref="DA1:DL1"/>
    <mergeCell ref="CQ25:CX25"/>
  </mergeCells>
  <printOptions horizontalCentered="1"/>
  <pageMargins left="0" right="0" top="0" bottom="0" header="0" footer="0"/>
  <pageSetup fitToHeight="0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4"/>
  <sheetViews>
    <sheetView zoomScale="80" zoomScaleNormal="80" zoomScaleSheetLayoutView="70" zoomScalePageLayoutView="0" workbookViewId="0" topLeftCell="A1">
      <pane ySplit="3" topLeftCell="A46" activePane="bottomLeft" state="frozen"/>
      <selection pane="topLeft" activeCell="A1" sqref="A1"/>
      <selection pane="bottomLeft" activeCell="E60" sqref="E60"/>
    </sheetView>
  </sheetViews>
  <sheetFormatPr defaultColWidth="9.125" defaultRowHeight="12.75"/>
  <cols>
    <col min="1" max="1" width="7.875" style="323" customWidth="1"/>
    <col min="2" max="2" width="52.625" style="323" customWidth="1"/>
    <col min="3" max="4" width="8.125" style="323" customWidth="1"/>
    <col min="5" max="5" width="10.125" style="323" customWidth="1"/>
    <col min="6" max="6" width="12.125" style="323" customWidth="1"/>
    <col min="7" max="7" width="10.625" style="323" bestFit="1" customWidth="1"/>
    <col min="8" max="8" width="9.50390625" style="323" customWidth="1"/>
    <col min="9" max="9" width="8.50390625" style="323" customWidth="1"/>
    <col min="10" max="10" width="10.375" style="478" customWidth="1"/>
    <col min="11" max="11" width="16.00390625" style="323" customWidth="1"/>
    <col min="12" max="12" width="15.375" style="323" customWidth="1"/>
    <col min="13" max="13" width="17.50390625" style="323" customWidth="1"/>
    <col min="14" max="14" width="15.625" style="323" customWidth="1"/>
    <col min="15" max="15" width="9.125" style="323" customWidth="1"/>
    <col min="16" max="16" width="15.875" style="323" customWidth="1"/>
    <col min="17" max="17" width="15.50390625" style="323" bestFit="1" customWidth="1"/>
    <col min="18" max="16384" width="9.125" style="323" customWidth="1"/>
  </cols>
  <sheetData>
    <row r="1" spans="1:16" s="34" customFormat="1" ht="18.75" customHeight="1">
      <c r="A1" s="778" t="s">
        <v>1</v>
      </c>
      <c r="B1" s="403" t="s">
        <v>143</v>
      </c>
      <c r="C1" s="424"/>
      <c r="D1" s="424"/>
      <c r="E1" s="424"/>
      <c r="F1" s="452" t="s">
        <v>709</v>
      </c>
      <c r="G1" s="924" t="s">
        <v>710</v>
      </c>
      <c r="H1" s="925"/>
      <c r="I1" s="453"/>
      <c r="J1" s="929" t="s">
        <v>711</v>
      </c>
      <c r="K1" s="454" t="s">
        <v>712</v>
      </c>
      <c r="L1" s="455" t="s">
        <v>713</v>
      </c>
      <c r="M1" s="455" t="s">
        <v>714</v>
      </c>
      <c r="N1" s="926" t="s">
        <v>715</v>
      </c>
      <c r="P1" s="429"/>
    </row>
    <row r="2" spans="1:16" s="34" customFormat="1" ht="18.75" customHeight="1">
      <c r="A2" s="931"/>
      <c r="B2" s="434"/>
      <c r="C2" s="450" t="s">
        <v>2</v>
      </c>
      <c r="D2" s="428" t="s">
        <v>716</v>
      </c>
      <c r="E2" s="428" t="s">
        <v>717</v>
      </c>
      <c r="F2" s="425" t="s">
        <v>718</v>
      </c>
      <c r="G2" s="426" t="s">
        <v>719</v>
      </c>
      <c r="H2" s="426" t="s">
        <v>720</v>
      </c>
      <c r="I2" s="427" t="s">
        <v>2</v>
      </c>
      <c r="J2" s="930"/>
      <c r="K2" s="438" t="s">
        <v>721</v>
      </c>
      <c r="L2" s="471" t="s">
        <v>721</v>
      </c>
      <c r="M2" s="438" t="s">
        <v>721</v>
      </c>
      <c r="N2" s="927"/>
      <c r="P2" s="429"/>
    </row>
    <row r="3" spans="1:16" s="34" customFormat="1" ht="20.25" customHeight="1">
      <c r="A3" s="779"/>
      <c r="B3" s="24" t="s">
        <v>43</v>
      </c>
      <c r="C3" s="451" t="s">
        <v>725</v>
      </c>
      <c r="D3" s="431" t="s">
        <v>152</v>
      </c>
      <c r="E3" s="428" t="s">
        <v>722</v>
      </c>
      <c r="F3" s="425" t="s">
        <v>723</v>
      </c>
      <c r="G3" s="430" t="s">
        <v>724</v>
      </c>
      <c r="H3" s="430" t="s">
        <v>724</v>
      </c>
      <c r="I3" s="436" t="s">
        <v>725</v>
      </c>
      <c r="J3" s="474" t="s">
        <v>726</v>
      </c>
      <c r="K3" s="438" t="s">
        <v>726</v>
      </c>
      <c r="L3" s="471" t="s">
        <v>726</v>
      </c>
      <c r="M3" s="438" t="s">
        <v>726</v>
      </c>
      <c r="N3" s="928"/>
      <c r="P3" s="429"/>
    </row>
    <row r="4" spans="1:16" s="34" customFormat="1" ht="25.5" customHeight="1">
      <c r="A4" s="11">
        <v>1</v>
      </c>
      <c r="B4" s="10" t="s">
        <v>474</v>
      </c>
      <c r="C4" s="435" t="s">
        <v>15</v>
      </c>
      <c r="D4" s="448">
        <v>1</v>
      </c>
      <c r="E4" s="449">
        <v>0.004</v>
      </c>
      <c r="F4" s="449">
        <v>0.006</v>
      </c>
      <c r="G4" s="445">
        <v>60</v>
      </c>
      <c r="H4" s="445"/>
      <c r="I4" s="446" t="s">
        <v>727</v>
      </c>
      <c r="J4" s="475">
        <f aca="true" t="shared" si="0" ref="J4:J20">(G4*E4*1.03)/D4</f>
        <v>0.2472</v>
      </c>
      <c r="K4" s="442">
        <f aca="true" t="shared" si="1" ref="K4:K19">J4*1.1</f>
        <v>0.27192000000000005</v>
      </c>
      <c r="L4" s="472">
        <f aca="true" t="shared" si="2" ref="L4:L19">J4*1.15</f>
        <v>0.28428</v>
      </c>
      <c r="M4" s="442">
        <f aca="true" t="shared" si="3" ref="M4:M19">J4*1.2</f>
        <v>0.29664</v>
      </c>
      <c r="N4" s="421">
        <v>60</v>
      </c>
      <c r="O4" s="323"/>
      <c r="P4" s="421">
        <v>0</v>
      </c>
    </row>
    <row r="5" spans="1:16" s="34" customFormat="1" ht="25.5" customHeight="1">
      <c r="A5" s="11">
        <v>2</v>
      </c>
      <c r="B5" s="10" t="s">
        <v>129</v>
      </c>
      <c r="C5" s="435" t="s">
        <v>15</v>
      </c>
      <c r="D5" s="448">
        <v>1</v>
      </c>
      <c r="E5" s="449">
        <v>0.006</v>
      </c>
      <c r="F5" s="449">
        <v>0.008</v>
      </c>
      <c r="G5" s="445">
        <v>60</v>
      </c>
      <c r="H5" s="437"/>
      <c r="I5" s="437"/>
      <c r="J5" s="475">
        <f t="shared" si="0"/>
        <v>0.3708</v>
      </c>
      <c r="K5" s="442">
        <f t="shared" si="1"/>
        <v>0.4078800000000001</v>
      </c>
      <c r="L5" s="472">
        <f t="shared" si="2"/>
        <v>0.42641999999999997</v>
      </c>
      <c r="M5" s="442">
        <f t="shared" si="3"/>
        <v>0.44496</v>
      </c>
      <c r="N5" s="421">
        <v>60</v>
      </c>
      <c r="O5" s="323"/>
      <c r="P5" s="421">
        <v>0</v>
      </c>
    </row>
    <row r="6" spans="1:16" s="34" customFormat="1" ht="25.5" customHeight="1">
      <c r="A6" s="11">
        <v>3</v>
      </c>
      <c r="B6" s="10" t="s">
        <v>130</v>
      </c>
      <c r="C6" s="435" t="s">
        <v>15</v>
      </c>
      <c r="D6" s="448">
        <v>1</v>
      </c>
      <c r="E6" s="449">
        <v>0.009</v>
      </c>
      <c r="F6" s="449">
        <v>0.01</v>
      </c>
      <c r="G6" s="445">
        <v>60</v>
      </c>
      <c r="H6" s="437"/>
      <c r="I6" s="437"/>
      <c r="J6" s="475">
        <f t="shared" si="0"/>
        <v>0.5561999999999999</v>
      </c>
      <c r="K6" s="442">
        <f t="shared" si="1"/>
        <v>0.6118199999999999</v>
      </c>
      <c r="L6" s="472">
        <f t="shared" si="2"/>
        <v>0.6396299999999998</v>
      </c>
      <c r="M6" s="442">
        <f t="shared" si="3"/>
        <v>0.6674399999999999</v>
      </c>
      <c r="N6" s="421">
        <v>60</v>
      </c>
      <c r="O6" s="323"/>
      <c r="P6" s="421">
        <v>0</v>
      </c>
    </row>
    <row r="7" spans="1:16" s="34" customFormat="1" ht="25.5" customHeight="1">
      <c r="A7" s="11">
        <v>4</v>
      </c>
      <c r="B7" s="10" t="s">
        <v>108</v>
      </c>
      <c r="C7" s="435" t="s">
        <v>15</v>
      </c>
      <c r="D7" s="448">
        <v>1</v>
      </c>
      <c r="E7" s="449">
        <v>0.016</v>
      </c>
      <c r="F7" s="449">
        <v>0.018</v>
      </c>
      <c r="G7" s="445">
        <v>60</v>
      </c>
      <c r="H7" s="437"/>
      <c r="I7" s="437"/>
      <c r="J7" s="475">
        <f t="shared" si="0"/>
        <v>0.9888</v>
      </c>
      <c r="K7" s="442">
        <f t="shared" si="1"/>
        <v>1.0876800000000002</v>
      </c>
      <c r="L7" s="472">
        <f t="shared" si="2"/>
        <v>1.13712</v>
      </c>
      <c r="M7" s="442">
        <f t="shared" si="3"/>
        <v>1.18656</v>
      </c>
      <c r="N7" s="421">
        <v>60</v>
      </c>
      <c r="O7" s="323"/>
      <c r="P7" s="421">
        <v>0</v>
      </c>
    </row>
    <row r="8" spans="1:16" s="34" customFormat="1" ht="25.5" customHeight="1">
      <c r="A8" s="11">
        <v>5</v>
      </c>
      <c r="B8" s="10" t="s">
        <v>110</v>
      </c>
      <c r="C8" s="435" t="s">
        <v>15</v>
      </c>
      <c r="D8" s="448">
        <v>1</v>
      </c>
      <c r="E8" s="449">
        <v>0.025</v>
      </c>
      <c r="F8" s="449">
        <v>0.028</v>
      </c>
      <c r="G8" s="445">
        <v>60</v>
      </c>
      <c r="H8" s="437"/>
      <c r="I8" s="437"/>
      <c r="J8" s="475">
        <f t="shared" si="0"/>
        <v>1.545</v>
      </c>
      <c r="K8" s="442">
        <f t="shared" si="1"/>
        <v>1.6995</v>
      </c>
      <c r="L8" s="472">
        <f t="shared" si="2"/>
        <v>1.7767499999999998</v>
      </c>
      <c r="M8" s="442">
        <f t="shared" si="3"/>
        <v>1.8539999999999999</v>
      </c>
      <c r="N8" s="421">
        <v>60</v>
      </c>
      <c r="O8" s="323"/>
      <c r="P8" s="421">
        <v>0</v>
      </c>
    </row>
    <row r="9" spans="1:16" s="34" customFormat="1" ht="25.5" customHeight="1">
      <c r="A9" s="11">
        <v>6</v>
      </c>
      <c r="B9" s="423" t="s">
        <v>518</v>
      </c>
      <c r="C9" s="435" t="s">
        <v>15</v>
      </c>
      <c r="D9" s="448">
        <v>1</v>
      </c>
      <c r="E9" s="449">
        <v>0.056</v>
      </c>
      <c r="F9" s="449">
        <v>0.065</v>
      </c>
      <c r="G9" s="445">
        <v>60</v>
      </c>
      <c r="H9" s="437"/>
      <c r="I9" s="437"/>
      <c r="J9" s="475">
        <f t="shared" si="0"/>
        <v>3.4608</v>
      </c>
      <c r="K9" s="442">
        <f t="shared" si="1"/>
        <v>3.80688</v>
      </c>
      <c r="L9" s="472">
        <f t="shared" si="2"/>
        <v>3.9799199999999995</v>
      </c>
      <c r="M9" s="442">
        <f t="shared" si="3"/>
        <v>4.152959999999999</v>
      </c>
      <c r="N9" s="421">
        <v>60</v>
      </c>
      <c r="O9" s="323"/>
      <c r="P9" s="421">
        <v>0</v>
      </c>
    </row>
    <row r="10" spans="1:16" s="34" customFormat="1" ht="25.5" customHeight="1">
      <c r="A10" s="11">
        <v>7</v>
      </c>
      <c r="B10" s="423" t="s">
        <v>519</v>
      </c>
      <c r="C10" s="435" t="s">
        <v>15</v>
      </c>
      <c r="D10" s="448">
        <v>1</v>
      </c>
      <c r="E10" s="449">
        <v>0.099</v>
      </c>
      <c r="F10" s="449">
        <v>0.11</v>
      </c>
      <c r="G10" s="445">
        <v>60</v>
      </c>
      <c r="H10" s="437"/>
      <c r="I10" s="437"/>
      <c r="J10" s="475">
        <f t="shared" si="0"/>
        <v>6.118200000000001</v>
      </c>
      <c r="K10" s="442">
        <f t="shared" si="1"/>
        <v>6.7300200000000014</v>
      </c>
      <c r="L10" s="472">
        <f t="shared" si="2"/>
        <v>7.0359300000000005</v>
      </c>
      <c r="M10" s="442">
        <f t="shared" si="3"/>
        <v>7.34184</v>
      </c>
      <c r="N10" s="421">
        <v>60</v>
      </c>
      <c r="O10" s="323"/>
      <c r="P10" s="421">
        <v>0</v>
      </c>
    </row>
    <row r="11" spans="1:16" s="34" customFormat="1" ht="25.5" customHeight="1">
      <c r="A11" s="11">
        <v>8</v>
      </c>
      <c r="B11" s="423" t="s">
        <v>520</v>
      </c>
      <c r="C11" s="435" t="s">
        <v>15</v>
      </c>
      <c r="D11" s="448">
        <v>1</v>
      </c>
      <c r="E11" s="449">
        <v>0.154</v>
      </c>
      <c r="F11" s="449">
        <v>0.165</v>
      </c>
      <c r="G11" s="445">
        <v>60</v>
      </c>
      <c r="H11" s="437"/>
      <c r="I11" s="437"/>
      <c r="J11" s="475">
        <f t="shared" si="0"/>
        <v>9.5172</v>
      </c>
      <c r="K11" s="442">
        <f t="shared" si="1"/>
        <v>10.468920000000002</v>
      </c>
      <c r="L11" s="472">
        <f t="shared" si="2"/>
        <v>10.94478</v>
      </c>
      <c r="M11" s="442">
        <f t="shared" si="3"/>
        <v>11.42064</v>
      </c>
      <c r="N11" s="421">
        <v>60</v>
      </c>
      <c r="O11" s="323"/>
      <c r="P11" s="421">
        <v>0</v>
      </c>
    </row>
    <row r="12" spans="1:16" s="34" customFormat="1" ht="25.5" customHeight="1">
      <c r="A12" s="11">
        <v>9</v>
      </c>
      <c r="B12" s="423" t="s">
        <v>521</v>
      </c>
      <c r="C12" s="435" t="s">
        <v>15</v>
      </c>
      <c r="D12" s="448">
        <v>1</v>
      </c>
      <c r="E12" s="449">
        <v>0.222</v>
      </c>
      <c r="F12" s="449">
        <v>0.23</v>
      </c>
      <c r="G12" s="445">
        <v>60</v>
      </c>
      <c r="H12" s="437"/>
      <c r="I12" s="437"/>
      <c r="J12" s="475">
        <f t="shared" si="0"/>
        <v>13.7196</v>
      </c>
      <c r="K12" s="442">
        <f t="shared" si="1"/>
        <v>15.091560000000001</v>
      </c>
      <c r="L12" s="472">
        <f t="shared" si="2"/>
        <v>15.777539999999998</v>
      </c>
      <c r="M12" s="442">
        <f t="shared" si="3"/>
        <v>16.46352</v>
      </c>
      <c r="N12" s="421">
        <v>60</v>
      </c>
      <c r="O12" s="323"/>
      <c r="P12" s="421">
        <v>0</v>
      </c>
    </row>
    <row r="13" spans="1:16" s="34" customFormat="1" ht="25.5" customHeight="1">
      <c r="A13" s="11">
        <v>10</v>
      </c>
      <c r="B13" s="22" t="s">
        <v>647</v>
      </c>
      <c r="C13" s="435" t="s">
        <v>15</v>
      </c>
      <c r="D13" s="448">
        <v>1</v>
      </c>
      <c r="E13" s="449">
        <v>0.099</v>
      </c>
      <c r="F13" s="449">
        <v>0.11</v>
      </c>
      <c r="G13" s="445">
        <v>45</v>
      </c>
      <c r="H13" s="437"/>
      <c r="I13" s="437"/>
      <c r="J13" s="475">
        <f t="shared" si="0"/>
        <v>4.58865</v>
      </c>
      <c r="K13" s="442">
        <f t="shared" si="1"/>
        <v>5.047515000000001</v>
      </c>
      <c r="L13" s="472">
        <f t="shared" si="2"/>
        <v>5.2769475</v>
      </c>
      <c r="M13" s="442">
        <f t="shared" si="3"/>
        <v>5.50638</v>
      </c>
      <c r="N13" s="421">
        <v>6</v>
      </c>
      <c r="O13" s="323"/>
      <c r="P13" s="421">
        <v>0</v>
      </c>
    </row>
    <row r="14" spans="1:16" s="34" customFormat="1" ht="25.5" customHeight="1">
      <c r="A14" s="11">
        <v>11</v>
      </c>
      <c r="B14" s="22" t="s">
        <v>114</v>
      </c>
      <c r="C14" s="422" t="s">
        <v>15</v>
      </c>
      <c r="D14" s="448">
        <v>1</v>
      </c>
      <c r="E14" s="449">
        <v>0.154</v>
      </c>
      <c r="F14" s="449">
        <v>0.165</v>
      </c>
      <c r="G14" s="445">
        <v>45</v>
      </c>
      <c r="H14" s="437"/>
      <c r="I14" s="437"/>
      <c r="J14" s="475">
        <f t="shared" si="0"/>
        <v>7.1379</v>
      </c>
      <c r="K14" s="442">
        <f t="shared" si="1"/>
        <v>7.8516900000000005</v>
      </c>
      <c r="L14" s="472">
        <f t="shared" si="2"/>
        <v>8.208585</v>
      </c>
      <c r="M14" s="442">
        <f t="shared" si="3"/>
        <v>8.565479999999999</v>
      </c>
      <c r="N14" s="421">
        <v>10</v>
      </c>
      <c r="O14" s="323"/>
      <c r="P14" s="421">
        <v>0</v>
      </c>
    </row>
    <row r="15" spans="1:16" s="34" customFormat="1" ht="25.5" customHeight="1">
      <c r="A15" s="11">
        <v>12</v>
      </c>
      <c r="B15" s="262" t="s">
        <v>649</v>
      </c>
      <c r="C15" s="435" t="s">
        <v>15</v>
      </c>
      <c r="D15" s="448">
        <v>1</v>
      </c>
      <c r="E15" s="449"/>
      <c r="F15" s="449"/>
      <c r="G15" s="437"/>
      <c r="H15" s="437"/>
      <c r="I15" s="437"/>
      <c r="J15" s="475">
        <f t="shared" si="0"/>
        <v>0</v>
      </c>
      <c r="K15" s="442">
        <f t="shared" si="1"/>
        <v>0</v>
      </c>
      <c r="L15" s="472">
        <f t="shared" si="2"/>
        <v>0</v>
      </c>
      <c r="M15" s="442">
        <f t="shared" si="3"/>
        <v>0</v>
      </c>
      <c r="N15" s="421">
        <v>0</v>
      </c>
      <c r="O15" s="323"/>
      <c r="P15" s="421">
        <v>0</v>
      </c>
    </row>
    <row r="16" spans="1:16" s="34" customFormat="1" ht="25.5" customHeight="1">
      <c r="A16" s="11">
        <v>13</v>
      </c>
      <c r="B16" s="18" t="s">
        <v>685</v>
      </c>
      <c r="C16" s="422" t="s">
        <v>15</v>
      </c>
      <c r="D16" s="448">
        <v>1</v>
      </c>
      <c r="E16" s="449"/>
      <c r="F16" s="449"/>
      <c r="G16" s="437"/>
      <c r="H16" s="437"/>
      <c r="I16" s="437"/>
      <c r="J16" s="475">
        <f t="shared" si="0"/>
        <v>0</v>
      </c>
      <c r="K16" s="442">
        <f t="shared" si="1"/>
        <v>0</v>
      </c>
      <c r="L16" s="472">
        <f t="shared" si="2"/>
        <v>0</v>
      </c>
      <c r="M16" s="442">
        <f t="shared" si="3"/>
        <v>0</v>
      </c>
      <c r="N16" s="421">
        <v>0</v>
      </c>
      <c r="O16" s="323"/>
      <c r="P16" s="421">
        <v>0</v>
      </c>
    </row>
    <row r="17" spans="1:16" s="34" customFormat="1" ht="25.5" customHeight="1">
      <c r="A17" s="11">
        <v>14</v>
      </c>
      <c r="B17" s="18" t="s">
        <v>703</v>
      </c>
      <c r="C17" s="435" t="s">
        <v>15</v>
      </c>
      <c r="D17" s="448">
        <v>1</v>
      </c>
      <c r="E17" s="449"/>
      <c r="F17" s="449"/>
      <c r="G17" s="437"/>
      <c r="H17" s="437"/>
      <c r="I17" s="437"/>
      <c r="J17" s="475">
        <f t="shared" si="0"/>
        <v>0</v>
      </c>
      <c r="K17" s="442">
        <f t="shared" si="1"/>
        <v>0</v>
      </c>
      <c r="L17" s="472">
        <f t="shared" si="2"/>
        <v>0</v>
      </c>
      <c r="M17" s="442">
        <f t="shared" si="3"/>
        <v>0</v>
      </c>
      <c r="N17" s="421">
        <v>0</v>
      </c>
      <c r="O17" s="323"/>
      <c r="P17" s="421">
        <v>0</v>
      </c>
    </row>
    <row r="18" spans="1:16" s="34" customFormat="1" ht="25.5" customHeight="1">
      <c r="A18" s="11">
        <v>15</v>
      </c>
      <c r="B18" s="18" t="s">
        <v>686</v>
      </c>
      <c r="C18" s="422" t="s">
        <v>15</v>
      </c>
      <c r="D18" s="448">
        <v>1</v>
      </c>
      <c r="E18" s="449"/>
      <c r="F18" s="449"/>
      <c r="G18" s="437"/>
      <c r="H18" s="437"/>
      <c r="I18" s="437"/>
      <c r="J18" s="475">
        <f t="shared" si="0"/>
        <v>0</v>
      </c>
      <c r="K18" s="442">
        <f t="shared" si="1"/>
        <v>0</v>
      </c>
      <c r="L18" s="472">
        <f t="shared" si="2"/>
        <v>0</v>
      </c>
      <c r="M18" s="442">
        <f t="shared" si="3"/>
        <v>0</v>
      </c>
      <c r="N18" s="421">
        <v>0</v>
      </c>
      <c r="O18" s="323"/>
      <c r="P18" s="421">
        <v>0</v>
      </c>
    </row>
    <row r="19" spans="1:16" s="34" customFormat="1" ht="25.5" customHeight="1">
      <c r="A19" s="11">
        <v>16</v>
      </c>
      <c r="B19" s="262" t="s">
        <v>650</v>
      </c>
      <c r="C19" s="435" t="s">
        <v>15</v>
      </c>
      <c r="D19" s="448">
        <v>1</v>
      </c>
      <c r="E19" s="449"/>
      <c r="F19" s="449"/>
      <c r="G19" s="437"/>
      <c r="H19" s="437"/>
      <c r="I19" s="437"/>
      <c r="J19" s="475">
        <f t="shared" si="0"/>
        <v>0</v>
      </c>
      <c r="K19" s="442">
        <f t="shared" si="1"/>
        <v>0</v>
      </c>
      <c r="L19" s="472">
        <f t="shared" si="2"/>
        <v>0</v>
      </c>
      <c r="M19" s="442">
        <f t="shared" si="3"/>
        <v>0</v>
      </c>
      <c r="N19" s="421">
        <v>0</v>
      </c>
      <c r="O19" s="323"/>
      <c r="P19" s="421">
        <v>0</v>
      </c>
    </row>
    <row r="20" spans="1:16" s="34" customFormat="1" ht="25.5" customHeight="1">
      <c r="A20" s="11">
        <v>17</v>
      </c>
      <c r="B20" s="10" t="s">
        <v>588</v>
      </c>
      <c r="C20" s="422" t="s">
        <v>15</v>
      </c>
      <c r="D20" s="448">
        <v>1</v>
      </c>
      <c r="E20" s="449">
        <v>0.222</v>
      </c>
      <c r="F20" s="449">
        <v>0.23</v>
      </c>
      <c r="G20" s="445">
        <v>42</v>
      </c>
      <c r="H20" s="445"/>
      <c r="I20" s="446" t="s">
        <v>727</v>
      </c>
      <c r="J20" s="475">
        <f t="shared" si="0"/>
        <v>9.603720000000001</v>
      </c>
      <c r="K20" s="442">
        <f aca="true" t="shared" si="4" ref="K20:K34">J20*1.1</f>
        <v>10.564092000000002</v>
      </c>
      <c r="L20" s="472">
        <f aca="true" t="shared" si="5" ref="L20:L34">J20*1.15</f>
        <v>11.044278</v>
      </c>
      <c r="M20" s="442">
        <f aca="true" t="shared" si="6" ref="M20:M34">J20*1.2</f>
        <v>11.524464</v>
      </c>
      <c r="N20" s="421">
        <v>15</v>
      </c>
      <c r="O20" s="323"/>
      <c r="P20" s="421">
        <v>0</v>
      </c>
    </row>
    <row r="21" spans="1:16" s="34" customFormat="1" ht="25.5" customHeight="1">
      <c r="A21" s="11">
        <v>18</v>
      </c>
      <c r="B21" s="10" t="s">
        <v>579</v>
      </c>
      <c r="C21" s="435" t="s">
        <v>15</v>
      </c>
      <c r="D21" s="448">
        <v>1</v>
      </c>
      <c r="E21" s="449">
        <v>0.395</v>
      </c>
      <c r="F21" s="449">
        <v>0.45</v>
      </c>
      <c r="G21" s="445">
        <v>42</v>
      </c>
      <c r="H21" s="437"/>
      <c r="I21" s="446" t="s">
        <v>727</v>
      </c>
      <c r="J21" s="475">
        <f aca="true" t="shared" si="7" ref="J21:J34">(G21*E21*1.03)/D21</f>
        <v>17.0877</v>
      </c>
      <c r="K21" s="442">
        <f t="shared" si="4"/>
        <v>18.796470000000003</v>
      </c>
      <c r="L21" s="472">
        <f t="shared" si="5"/>
        <v>19.650855</v>
      </c>
      <c r="M21" s="442">
        <f t="shared" si="6"/>
        <v>20.50524</v>
      </c>
      <c r="N21" s="421">
        <v>25</v>
      </c>
      <c r="O21" s="323"/>
      <c r="P21" s="421">
        <v>0</v>
      </c>
    </row>
    <row r="22" spans="1:16" s="34" customFormat="1" ht="25.5" customHeight="1">
      <c r="A22" s="11">
        <v>19</v>
      </c>
      <c r="B22" s="10" t="s">
        <v>580</v>
      </c>
      <c r="C22" s="435" t="s">
        <v>15</v>
      </c>
      <c r="D22" s="448">
        <v>1</v>
      </c>
      <c r="E22" s="449">
        <v>0.617</v>
      </c>
      <c r="F22" s="449">
        <v>0.63</v>
      </c>
      <c r="G22" s="445">
        <v>42</v>
      </c>
      <c r="H22" s="437"/>
      <c r="I22" s="446" t="s">
        <v>727</v>
      </c>
      <c r="J22" s="475">
        <f t="shared" si="7"/>
        <v>26.69142</v>
      </c>
      <c r="K22" s="442">
        <f t="shared" si="4"/>
        <v>29.360562</v>
      </c>
      <c r="L22" s="472">
        <f t="shared" si="5"/>
        <v>30.695133</v>
      </c>
      <c r="M22" s="442">
        <f t="shared" si="6"/>
        <v>32.029704</v>
      </c>
      <c r="N22" s="421">
        <v>35</v>
      </c>
      <c r="O22" s="323"/>
      <c r="P22" s="421">
        <v>0</v>
      </c>
    </row>
    <row r="23" spans="1:16" s="34" customFormat="1" ht="25.5" customHeight="1">
      <c r="A23" s="11">
        <v>20</v>
      </c>
      <c r="B23" s="10" t="s">
        <v>581</v>
      </c>
      <c r="C23" s="435" t="s">
        <v>15</v>
      </c>
      <c r="D23" s="448">
        <v>1</v>
      </c>
      <c r="E23" s="449">
        <v>0.888</v>
      </c>
      <c r="F23" s="449">
        <v>1</v>
      </c>
      <c r="G23" s="445">
        <v>42</v>
      </c>
      <c r="H23" s="437"/>
      <c r="I23" s="446" t="s">
        <v>727</v>
      </c>
      <c r="J23" s="475">
        <f t="shared" si="7"/>
        <v>38.414880000000004</v>
      </c>
      <c r="K23" s="442">
        <f t="shared" si="4"/>
        <v>42.25636800000001</v>
      </c>
      <c r="L23" s="472">
        <f t="shared" si="5"/>
        <v>44.177112</v>
      </c>
      <c r="M23" s="442">
        <f t="shared" si="6"/>
        <v>46.097856</v>
      </c>
      <c r="N23" s="421">
        <v>50</v>
      </c>
      <c r="O23" s="323"/>
      <c r="P23" s="421">
        <v>0</v>
      </c>
    </row>
    <row r="24" spans="1:16" s="34" customFormat="1" ht="25.5" customHeight="1">
      <c r="A24" s="11">
        <v>21</v>
      </c>
      <c r="B24" s="10" t="s">
        <v>582</v>
      </c>
      <c r="C24" s="435" t="s">
        <v>15</v>
      </c>
      <c r="D24" s="448">
        <v>1</v>
      </c>
      <c r="E24" s="449">
        <v>1.21</v>
      </c>
      <c r="F24" s="449">
        <v>1.3</v>
      </c>
      <c r="G24" s="445">
        <v>42</v>
      </c>
      <c r="H24" s="437"/>
      <c r="I24" s="446" t="s">
        <v>727</v>
      </c>
      <c r="J24" s="475">
        <f t="shared" si="7"/>
        <v>52.3446</v>
      </c>
      <c r="K24" s="442">
        <f t="shared" si="4"/>
        <v>57.579060000000005</v>
      </c>
      <c r="L24" s="472">
        <f t="shared" si="5"/>
        <v>60.19629</v>
      </c>
      <c r="M24" s="442">
        <f t="shared" si="6"/>
        <v>62.81352</v>
      </c>
      <c r="N24" s="421">
        <v>65</v>
      </c>
      <c r="O24" s="323"/>
      <c r="P24" s="421">
        <v>0</v>
      </c>
    </row>
    <row r="25" spans="1:16" s="34" customFormat="1" ht="25.5" customHeight="1">
      <c r="A25" s="11">
        <v>22</v>
      </c>
      <c r="B25" s="10" t="s">
        <v>583</v>
      </c>
      <c r="C25" s="422" t="s">
        <v>15</v>
      </c>
      <c r="D25" s="448">
        <v>1</v>
      </c>
      <c r="E25" s="449">
        <v>1.58</v>
      </c>
      <c r="F25" s="449">
        <v>1.7</v>
      </c>
      <c r="G25" s="445">
        <v>42</v>
      </c>
      <c r="H25" s="437"/>
      <c r="I25" s="446" t="s">
        <v>727</v>
      </c>
      <c r="J25" s="475">
        <f t="shared" si="7"/>
        <v>68.3508</v>
      </c>
      <c r="K25" s="442">
        <f t="shared" si="4"/>
        <v>75.18588000000001</v>
      </c>
      <c r="L25" s="472">
        <f t="shared" si="5"/>
        <v>78.60342</v>
      </c>
      <c r="M25" s="442">
        <f t="shared" si="6"/>
        <v>82.02096</v>
      </c>
      <c r="N25" s="421">
        <v>85</v>
      </c>
      <c r="O25" s="323"/>
      <c r="P25" s="421">
        <v>0</v>
      </c>
    </row>
    <row r="26" spans="1:16" s="34" customFormat="1" ht="25.5" customHeight="1">
      <c r="A26" s="11">
        <v>23</v>
      </c>
      <c r="B26" s="10" t="s">
        <v>690</v>
      </c>
      <c r="C26" s="422" t="s">
        <v>15</v>
      </c>
      <c r="D26" s="448">
        <v>1</v>
      </c>
      <c r="E26" s="449">
        <v>2</v>
      </c>
      <c r="F26" s="449">
        <v>2.2</v>
      </c>
      <c r="G26" s="445">
        <v>42</v>
      </c>
      <c r="H26" s="437"/>
      <c r="I26" s="446" t="s">
        <v>727</v>
      </c>
      <c r="J26" s="475">
        <f t="shared" si="7"/>
        <v>86.52</v>
      </c>
      <c r="K26" s="442">
        <f t="shared" si="4"/>
        <v>95.172</v>
      </c>
      <c r="L26" s="472">
        <f t="shared" si="5"/>
        <v>99.49799999999999</v>
      </c>
      <c r="M26" s="442">
        <f t="shared" si="6"/>
        <v>103.824</v>
      </c>
      <c r="N26" s="421">
        <v>110</v>
      </c>
      <c r="O26" s="323"/>
      <c r="P26" s="421">
        <v>0</v>
      </c>
    </row>
    <row r="27" spans="1:16" s="34" customFormat="1" ht="25.5" customHeight="1">
      <c r="A27" s="11">
        <v>24</v>
      </c>
      <c r="B27" s="10" t="s">
        <v>584</v>
      </c>
      <c r="C27" s="422" t="s">
        <v>15</v>
      </c>
      <c r="D27" s="448">
        <v>1</v>
      </c>
      <c r="E27" s="449">
        <v>2.47</v>
      </c>
      <c r="F27" s="449">
        <v>2.6</v>
      </c>
      <c r="G27" s="445">
        <v>42</v>
      </c>
      <c r="H27" s="437"/>
      <c r="I27" s="446" t="s">
        <v>727</v>
      </c>
      <c r="J27" s="475">
        <f t="shared" si="7"/>
        <v>106.85220000000001</v>
      </c>
      <c r="K27" s="442">
        <f t="shared" si="4"/>
        <v>117.53742000000003</v>
      </c>
      <c r="L27" s="472">
        <f t="shared" si="5"/>
        <v>122.88003</v>
      </c>
      <c r="M27" s="442">
        <f t="shared" si="6"/>
        <v>128.22264</v>
      </c>
      <c r="N27" s="421">
        <v>130</v>
      </c>
      <c r="O27" s="323"/>
      <c r="P27" s="421">
        <v>0</v>
      </c>
    </row>
    <row r="28" spans="1:16" s="34" customFormat="1" ht="25.5" customHeight="1">
      <c r="A28" s="11">
        <v>25</v>
      </c>
      <c r="B28" s="22" t="s">
        <v>704</v>
      </c>
      <c r="C28" s="435" t="s">
        <v>15</v>
      </c>
      <c r="D28" s="448">
        <v>1</v>
      </c>
      <c r="E28" s="449">
        <v>0.395</v>
      </c>
      <c r="F28" s="449">
        <v>0.45</v>
      </c>
      <c r="G28" s="445">
        <v>42</v>
      </c>
      <c r="H28" s="437"/>
      <c r="I28" s="446" t="s">
        <v>727</v>
      </c>
      <c r="J28" s="475">
        <f t="shared" si="7"/>
        <v>17.0877</v>
      </c>
      <c r="K28" s="442">
        <f t="shared" si="4"/>
        <v>18.796470000000003</v>
      </c>
      <c r="L28" s="472">
        <f t="shared" si="5"/>
        <v>19.650855</v>
      </c>
      <c r="M28" s="442">
        <f t="shared" si="6"/>
        <v>20.50524</v>
      </c>
      <c r="N28" s="421">
        <v>25</v>
      </c>
      <c r="O28" s="323"/>
      <c r="P28" s="421">
        <v>0</v>
      </c>
    </row>
    <row r="29" spans="1:16" s="34" customFormat="1" ht="25.5" customHeight="1">
      <c r="A29" s="11">
        <v>26</v>
      </c>
      <c r="B29" s="10" t="s">
        <v>706</v>
      </c>
      <c r="C29" s="435" t="s">
        <v>15</v>
      </c>
      <c r="D29" s="448">
        <v>1</v>
      </c>
      <c r="E29" s="449">
        <v>0.617</v>
      </c>
      <c r="F29" s="449">
        <v>0.45</v>
      </c>
      <c r="G29" s="445">
        <v>42</v>
      </c>
      <c r="H29" s="437"/>
      <c r="I29" s="446" t="s">
        <v>727</v>
      </c>
      <c r="J29" s="475">
        <f t="shared" si="7"/>
        <v>26.69142</v>
      </c>
      <c r="K29" s="442">
        <f t="shared" si="4"/>
        <v>29.360562</v>
      </c>
      <c r="L29" s="472">
        <f t="shared" si="5"/>
        <v>30.695133</v>
      </c>
      <c r="M29" s="442">
        <f t="shared" si="6"/>
        <v>32.029704</v>
      </c>
      <c r="N29" s="421">
        <v>35</v>
      </c>
      <c r="O29" s="323"/>
      <c r="P29" s="421">
        <v>0</v>
      </c>
    </row>
    <row r="30" spans="1:16" s="34" customFormat="1" ht="25.5" customHeight="1">
      <c r="A30" s="11">
        <v>27</v>
      </c>
      <c r="B30" s="10" t="s">
        <v>658</v>
      </c>
      <c r="C30" s="435" t="s">
        <v>15</v>
      </c>
      <c r="D30" s="448">
        <v>1</v>
      </c>
      <c r="E30" s="449">
        <v>0.888</v>
      </c>
      <c r="F30" s="449">
        <v>0.63</v>
      </c>
      <c r="G30" s="445">
        <v>42</v>
      </c>
      <c r="H30" s="437"/>
      <c r="I30" s="446" t="s">
        <v>727</v>
      </c>
      <c r="J30" s="475">
        <f t="shared" si="7"/>
        <v>38.414880000000004</v>
      </c>
      <c r="K30" s="442">
        <f t="shared" si="4"/>
        <v>42.25636800000001</v>
      </c>
      <c r="L30" s="472">
        <f t="shared" si="5"/>
        <v>44.177112</v>
      </c>
      <c r="M30" s="442">
        <f t="shared" si="6"/>
        <v>46.097856</v>
      </c>
      <c r="N30" s="421">
        <v>50</v>
      </c>
      <c r="O30" s="323"/>
      <c r="P30" s="421">
        <v>0</v>
      </c>
    </row>
    <row r="31" spans="1:16" s="34" customFormat="1" ht="25.5" customHeight="1">
      <c r="A31" s="11">
        <v>28</v>
      </c>
      <c r="B31" s="22" t="s">
        <v>684</v>
      </c>
      <c r="C31" s="422" t="s">
        <v>15</v>
      </c>
      <c r="D31" s="448">
        <v>1</v>
      </c>
      <c r="E31" s="449">
        <v>1.21</v>
      </c>
      <c r="F31" s="449">
        <v>1</v>
      </c>
      <c r="G31" s="445">
        <v>42</v>
      </c>
      <c r="H31" s="437"/>
      <c r="I31" s="446" t="s">
        <v>727</v>
      </c>
      <c r="J31" s="475">
        <f t="shared" si="7"/>
        <v>52.3446</v>
      </c>
      <c r="K31" s="442">
        <f t="shared" si="4"/>
        <v>57.579060000000005</v>
      </c>
      <c r="L31" s="472">
        <f t="shared" si="5"/>
        <v>60.19629</v>
      </c>
      <c r="M31" s="442">
        <f t="shared" si="6"/>
        <v>62.81352</v>
      </c>
      <c r="N31" s="421">
        <v>65</v>
      </c>
      <c r="O31" s="323"/>
      <c r="P31" s="421">
        <v>0</v>
      </c>
    </row>
    <row r="32" spans="1:16" s="34" customFormat="1" ht="25.5" customHeight="1">
      <c r="A32" s="11">
        <v>29</v>
      </c>
      <c r="B32" s="22" t="s">
        <v>683</v>
      </c>
      <c r="C32" s="422" t="s">
        <v>15</v>
      </c>
      <c r="D32" s="448">
        <v>1</v>
      </c>
      <c r="E32" s="449">
        <v>15.41</v>
      </c>
      <c r="F32" s="449">
        <v>16</v>
      </c>
      <c r="G32" s="445">
        <v>42</v>
      </c>
      <c r="H32" s="437"/>
      <c r="I32" s="446" t="s">
        <v>727</v>
      </c>
      <c r="J32" s="475">
        <f t="shared" si="7"/>
        <v>666.6366</v>
      </c>
      <c r="K32" s="442">
        <f t="shared" si="4"/>
        <v>733.3002600000001</v>
      </c>
      <c r="L32" s="472">
        <f t="shared" si="5"/>
        <v>766.63209</v>
      </c>
      <c r="M32" s="442">
        <f t="shared" si="6"/>
        <v>799.96392</v>
      </c>
      <c r="N32" s="421">
        <v>775</v>
      </c>
      <c r="O32" s="323"/>
      <c r="P32" s="421">
        <v>0</v>
      </c>
    </row>
    <row r="33" spans="1:16" s="34" customFormat="1" ht="25.5" customHeight="1">
      <c r="A33" s="11">
        <v>30</v>
      </c>
      <c r="B33" s="10" t="s">
        <v>668</v>
      </c>
      <c r="C33" s="422" t="s">
        <v>15</v>
      </c>
      <c r="D33" s="448">
        <v>1</v>
      </c>
      <c r="E33" s="449">
        <v>15.9</v>
      </c>
      <c r="F33" s="449">
        <v>16.5</v>
      </c>
      <c r="G33" s="437"/>
      <c r="H33" s="437"/>
      <c r="I33" s="446" t="s">
        <v>727</v>
      </c>
      <c r="J33" s="475">
        <f t="shared" si="7"/>
        <v>0</v>
      </c>
      <c r="K33" s="442">
        <f t="shared" si="4"/>
        <v>0</v>
      </c>
      <c r="L33" s="472">
        <f t="shared" si="5"/>
        <v>0</v>
      </c>
      <c r="M33" s="442">
        <f t="shared" si="6"/>
        <v>0</v>
      </c>
      <c r="N33" s="421">
        <v>850</v>
      </c>
      <c r="O33" s="323"/>
      <c r="P33" s="421">
        <v>0</v>
      </c>
    </row>
    <row r="34" spans="1:16" s="34" customFormat="1" ht="25.5" customHeight="1">
      <c r="A34" s="11">
        <v>31</v>
      </c>
      <c r="B34" s="10" t="s">
        <v>669</v>
      </c>
      <c r="C34" s="422" t="s">
        <v>15</v>
      </c>
      <c r="D34" s="448">
        <v>1</v>
      </c>
      <c r="E34" s="449">
        <v>21</v>
      </c>
      <c r="F34" s="449">
        <v>21.5</v>
      </c>
      <c r="G34" s="437"/>
      <c r="H34" s="437"/>
      <c r="I34" s="446" t="s">
        <v>727</v>
      </c>
      <c r="J34" s="475">
        <f t="shared" si="7"/>
        <v>0</v>
      </c>
      <c r="K34" s="442">
        <f t="shared" si="4"/>
        <v>0</v>
      </c>
      <c r="L34" s="472">
        <f t="shared" si="5"/>
        <v>0</v>
      </c>
      <c r="M34" s="442">
        <f t="shared" si="6"/>
        <v>0</v>
      </c>
      <c r="N34" s="421">
        <v>1120</v>
      </c>
      <c r="O34" s="323"/>
      <c r="P34" s="421">
        <v>0</v>
      </c>
    </row>
    <row r="35" spans="1:16" s="34" customFormat="1" ht="25.5" customHeight="1">
      <c r="A35" s="11">
        <v>32</v>
      </c>
      <c r="B35" s="22" t="s">
        <v>729</v>
      </c>
      <c r="C35" s="435" t="s">
        <v>15</v>
      </c>
      <c r="D35" s="448">
        <v>1</v>
      </c>
      <c r="E35" s="443">
        <v>1.46</v>
      </c>
      <c r="F35" s="443">
        <v>1.6</v>
      </c>
      <c r="G35" s="445">
        <v>51</v>
      </c>
      <c r="H35" s="445"/>
      <c r="I35" s="446" t="s">
        <v>727</v>
      </c>
      <c r="J35" s="475">
        <f aca="true" t="shared" si="8" ref="J35:J76">(G35*E35*1.03)/D35</f>
        <v>76.6938</v>
      </c>
      <c r="K35" s="442">
        <f aca="true" t="shared" si="9" ref="K35:K76">J35*1.1</f>
        <v>84.36318</v>
      </c>
      <c r="L35" s="472">
        <f aca="true" t="shared" si="10" ref="L35:L76">J35*1.15</f>
        <v>88.19787</v>
      </c>
      <c r="M35" s="442">
        <f aca="true" t="shared" si="11" ref="M35:M76">J35*1.2</f>
        <v>92.03255999999999</v>
      </c>
      <c r="N35" s="421">
        <v>100</v>
      </c>
      <c r="O35" s="323"/>
      <c r="P35" s="421">
        <v>0</v>
      </c>
    </row>
    <row r="36" spans="1:16" s="34" customFormat="1" ht="25.5" customHeight="1">
      <c r="A36" s="11">
        <v>33</v>
      </c>
      <c r="B36" s="22" t="s">
        <v>17</v>
      </c>
      <c r="C36" s="435" t="s">
        <v>15</v>
      </c>
      <c r="D36" s="448">
        <v>1</v>
      </c>
      <c r="E36" s="443">
        <v>1.91</v>
      </c>
      <c r="F36" s="443">
        <v>2</v>
      </c>
      <c r="G36" s="445">
        <v>51</v>
      </c>
      <c r="H36" s="445"/>
      <c r="I36" s="446" t="s">
        <v>727</v>
      </c>
      <c r="J36" s="475">
        <f t="shared" si="8"/>
        <v>100.3323</v>
      </c>
      <c r="K36" s="442">
        <f t="shared" si="9"/>
        <v>110.36553</v>
      </c>
      <c r="L36" s="472">
        <f t="shared" si="10"/>
        <v>115.382145</v>
      </c>
      <c r="M36" s="442">
        <f t="shared" si="11"/>
        <v>120.39876</v>
      </c>
      <c r="N36" s="421">
        <v>130</v>
      </c>
      <c r="O36" s="323"/>
      <c r="P36" s="421">
        <v>0</v>
      </c>
    </row>
    <row r="37" spans="1:16" s="34" customFormat="1" ht="25.5" customHeight="1">
      <c r="A37" s="11">
        <v>34</v>
      </c>
      <c r="B37" s="22" t="s">
        <v>18</v>
      </c>
      <c r="C37" s="435" t="s">
        <v>15</v>
      </c>
      <c r="D37" s="448">
        <v>1</v>
      </c>
      <c r="E37" s="443">
        <v>2.1</v>
      </c>
      <c r="F37" s="443">
        <v>2.2</v>
      </c>
      <c r="G37" s="445">
        <v>51</v>
      </c>
      <c r="H37" s="445"/>
      <c r="I37" s="446" t="s">
        <v>727</v>
      </c>
      <c r="J37" s="475">
        <f t="shared" si="8"/>
        <v>110.31300000000002</v>
      </c>
      <c r="K37" s="442">
        <f t="shared" si="9"/>
        <v>121.34430000000003</v>
      </c>
      <c r="L37" s="472">
        <f t="shared" si="10"/>
        <v>126.85995000000001</v>
      </c>
      <c r="M37" s="442">
        <f t="shared" si="11"/>
        <v>132.37560000000002</v>
      </c>
      <c r="N37" s="421">
        <v>140</v>
      </c>
      <c r="O37" s="323"/>
      <c r="P37" s="421">
        <v>0</v>
      </c>
    </row>
    <row r="38" spans="1:16" s="34" customFormat="1" ht="25.5" customHeight="1">
      <c r="A38" s="11">
        <v>35</v>
      </c>
      <c r="B38" s="22" t="s">
        <v>19</v>
      </c>
      <c r="C38" s="435" t="s">
        <v>15</v>
      </c>
      <c r="D38" s="448">
        <v>1</v>
      </c>
      <c r="E38" s="443">
        <v>2.42</v>
      </c>
      <c r="F38" s="443">
        <v>2.6</v>
      </c>
      <c r="G38" s="445">
        <v>51</v>
      </c>
      <c r="H38" s="445"/>
      <c r="I38" s="446" t="s">
        <v>727</v>
      </c>
      <c r="J38" s="475">
        <f t="shared" si="8"/>
        <v>127.1226</v>
      </c>
      <c r="K38" s="442">
        <f t="shared" si="9"/>
        <v>139.83486000000002</v>
      </c>
      <c r="L38" s="472">
        <f t="shared" si="10"/>
        <v>146.19099</v>
      </c>
      <c r="M38" s="442">
        <f t="shared" si="11"/>
        <v>152.54712</v>
      </c>
      <c r="N38" s="421">
        <v>160</v>
      </c>
      <c r="O38" s="323"/>
      <c r="P38" s="421">
        <v>0</v>
      </c>
    </row>
    <row r="39" spans="1:16" s="34" customFormat="1" ht="25.5" customHeight="1">
      <c r="A39" s="11">
        <v>36</v>
      </c>
      <c r="B39" s="22" t="s">
        <v>516</v>
      </c>
      <c r="C39" s="435" t="s">
        <v>15</v>
      </c>
      <c r="D39" s="448">
        <v>1</v>
      </c>
      <c r="E39" s="443">
        <v>2.73</v>
      </c>
      <c r="F39" s="443">
        <v>2.9</v>
      </c>
      <c r="G39" s="445">
        <v>51</v>
      </c>
      <c r="H39" s="445"/>
      <c r="I39" s="446" t="s">
        <v>727</v>
      </c>
      <c r="J39" s="475">
        <f t="shared" si="8"/>
        <v>143.4069</v>
      </c>
      <c r="K39" s="442">
        <f t="shared" si="9"/>
        <v>157.74759000000003</v>
      </c>
      <c r="L39" s="472">
        <f t="shared" si="10"/>
        <v>164.917935</v>
      </c>
      <c r="M39" s="442">
        <f t="shared" si="11"/>
        <v>172.08828</v>
      </c>
      <c r="N39" s="421">
        <v>180</v>
      </c>
      <c r="O39" s="323"/>
      <c r="P39" s="421">
        <v>0</v>
      </c>
    </row>
    <row r="40" spans="1:16" s="34" customFormat="1" ht="25.5" customHeight="1">
      <c r="A40" s="11">
        <v>37</v>
      </c>
      <c r="B40" s="22" t="s">
        <v>20</v>
      </c>
      <c r="C40" s="435" t="s">
        <v>15</v>
      </c>
      <c r="D40" s="448">
        <v>1</v>
      </c>
      <c r="E40" s="443">
        <v>3.77</v>
      </c>
      <c r="F40" s="443">
        <v>3.9</v>
      </c>
      <c r="G40" s="445">
        <v>51</v>
      </c>
      <c r="H40" s="445"/>
      <c r="I40" s="446" t="s">
        <v>727</v>
      </c>
      <c r="J40" s="475">
        <f t="shared" si="8"/>
        <v>198.03810000000001</v>
      </c>
      <c r="K40" s="442">
        <f t="shared" si="9"/>
        <v>217.84191000000004</v>
      </c>
      <c r="L40" s="472">
        <f t="shared" si="10"/>
        <v>227.743815</v>
      </c>
      <c r="M40" s="442">
        <f t="shared" si="11"/>
        <v>237.64572</v>
      </c>
      <c r="N40" s="421">
        <v>250</v>
      </c>
      <c r="O40" s="323"/>
      <c r="P40" s="421">
        <v>0</v>
      </c>
    </row>
    <row r="41" spans="1:16" s="34" customFormat="1" ht="25.5" customHeight="1">
      <c r="A41" s="11">
        <v>38</v>
      </c>
      <c r="B41" s="22" t="s">
        <v>21</v>
      </c>
      <c r="C41" s="435" t="s">
        <v>15</v>
      </c>
      <c r="D41" s="448">
        <v>1</v>
      </c>
      <c r="E41" s="443">
        <v>5.72</v>
      </c>
      <c r="F41" s="443">
        <v>5.9</v>
      </c>
      <c r="G41" s="445">
        <v>51</v>
      </c>
      <c r="H41" s="445"/>
      <c r="I41" s="446" t="s">
        <v>727</v>
      </c>
      <c r="J41" s="475">
        <f t="shared" si="8"/>
        <v>300.47159999999997</v>
      </c>
      <c r="K41" s="442">
        <f t="shared" si="9"/>
        <v>330.51876</v>
      </c>
      <c r="L41" s="472">
        <f t="shared" si="10"/>
        <v>345.5423399999999</v>
      </c>
      <c r="M41" s="442">
        <f t="shared" si="11"/>
        <v>360.56591999999995</v>
      </c>
      <c r="N41" s="421">
        <v>370</v>
      </c>
      <c r="O41" s="323"/>
      <c r="P41" s="421">
        <v>0</v>
      </c>
    </row>
    <row r="42" spans="1:16" s="34" customFormat="1" ht="25.5" customHeight="1">
      <c r="A42" s="11">
        <v>39</v>
      </c>
      <c r="B42" s="22" t="s">
        <v>462</v>
      </c>
      <c r="C42" s="435" t="s">
        <v>15</v>
      </c>
      <c r="D42" s="448">
        <v>1</v>
      </c>
      <c r="E42" s="443">
        <v>7.39</v>
      </c>
      <c r="F42" s="443">
        <v>7.5</v>
      </c>
      <c r="G42" s="445">
        <v>51</v>
      </c>
      <c r="H42" s="445"/>
      <c r="I42" s="446" t="s">
        <v>727</v>
      </c>
      <c r="J42" s="475">
        <f t="shared" si="8"/>
        <v>388.1967</v>
      </c>
      <c r="K42" s="442">
        <f t="shared" si="9"/>
        <v>427.01637000000005</v>
      </c>
      <c r="L42" s="472">
        <f t="shared" si="10"/>
        <v>446.426205</v>
      </c>
      <c r="M42" s="442">
        <f t="shared" si="11"/>
        <v>465.83604</v>
      </c>
      <c r="N42" s="421">
        <v>480</v>
      </c>
      <c r="O42" s="323"/>
      <c r="P42" s="421">
        <v>0</v>
      </c>
    </row>
    <row r="43" spans="1:16" s="34" customFormat="1" ht="25.5" customHeight="1">
      <c r="A43" s="11">
        <v>40</v>
      </c>
      <c r="B43" s="22" t="s">
        <v>513</v>
      </c>
      <c r="C43" s="435" t="s">
        <v>15</v>
      </c>
      <c r="D43" s="448">
        <v>1</v>
      </c>
      <c r="E43" s="443">
        <v>10.93</v>
      </c>
      <c r="F43" s="443">
        <v>11</v>
      </c>
      <c r="G43" s="445">
        <v>51</v>
      </c>
      <c r="H43" s="445"/>
      <c r="I43" s="446" t="s">
        <v>727</v>
      </c>
      <c r="J43" s="475">
        <f t="shared" si="8"/>
        <v>574.1528999999999</v>
      </c>
      <c r="K43" s="442">
        <f t="shared" si="9"/>
        <v>631.56819</v>
      </c>
      <c r="L43" s="472">
        <f t="shared" si="10"/>
        <v>660.2758349999999</v>
      </c>
      <c r="M43" s="442">
        <f t="shared" si="11"/>
        <v>688.9834799999999</v>
      </c>
      <c r="N43" s="421">
        <v>700</v>
      </c>
      <c r="O43" s="323"/>
      <c r="P43" s="421">
        <v>0</v>
      </c>
    </row>
    <row r="44" spans="1:16" s="34" customFormat="1" ht="25.5" customHeight="1">
      <c r="A44" s="11">
        <v>41</v>
      </c>
      <c r="B44" s="22" t="s">
        <v>514</v>
      </c>
      <c r="C44" s="435" t="s">
        <v>15</v>
      </c>
      <c r="D44" s="448">
        <v>1</v>
      </c>
      <c r="E44" s="443">
        <v>12.25</v>
      </c>
      <c r="F44" s="443">
        <v>13</v>
      </c>
      <c r="G44" s="445">
        <v>51</v>
      </c>
      <c r="H44" s="445"/>
      <c r="I44" s="446" t="s">
        <v>727</v>
      </c>
      <c r="J44" s="475">
        <f t="shared" si="8"/>
        <v>643.4925000000001</v>
      </c>
      <c r="K44" s="442">
        <f t="shared" si="9"/>
        <v>707.8417500000002</v>
      </c>
      <c r="L44" s="472">
        <f t="shared" si="10"/>
        <v>740.016375</v>
      </c>
      <c r="M44" s="442">
        <f t="shared" si="11"/>
        <v>772.191</v>
      </c>
      <c r="N44" s="421">
        <v>800</v>
      </c>
      <c r="O44" s="323"/>
      <c r="P44" s="421">
        <v>0</v>
      </c>
    </row>
    <row r="45" spans="1:16" s="34" customFormat="1" ht="25.5" customHeight="1">
      <c r="A45" s="11">
        <v>42</v>
      </c>
      <c r="B45" s="22" t="s">
        <v>665</v>
      </c>
      <c r="C45" s="435" t="s">
        <v>15</v>
      </c>
      <c r="D45" s="448">
        <v>1</v>
      </c>
      <c r="E45" s="432">
        <v>21.45</v>
      </c>
      <c r="F45" s="443">
        <v>22</v>
      </c>
      <c r="G45" s="445">
        <v>51</v>
      </c>
      <c r="H45" s="445"/>
      <c r="I45" s="446" t="s">
        <v>727</v>
      </c>
      <c r="J45" s="476">
        <f t="shared" si="8"/>
        <v>1126.7685000000001</v>
      </c>
      <c r="K45" s="442">
        <f t="shared" si="9"/>
        <v>1239.4453500000002</v>
      </c>
      <c r="L45" s="472">
        <f t="shared" si="10"/>
        <v>1295.783775</v>
      </c>
      <c r="M45" s="442">
        <f t="shared" si="11"/>
        <v>1352.1222</v>
      </c>
      <c r="N45" s="421">
        <v>1100</v>
      </c>
      <c r="O45" s="323"/>
      <c r="P45" s="421">
        <v>0</v>
      </c>
    </row>
    <row r="46" spans="1:16" s="34" customFormat="1" ht="25.5" customHeight="1">
      <c r="A46" s="11">
        <v>43</v>
      </c>
      <c r="B46" s="456" t="s">
        <v>22</v>
      </c>
      <c r="C46" s="422" t="s">
        <v>15</v>
      </c>
      <c r="D46" s="448">
        <v>1</v>
      </c>
      <c r="E46" s="449">
        <v>5.9</v>
      </c>
      <c r="F46" s="449">
        <v>6</v>
      </c>
      <c r="G46" s="445">
        <v>61</v>
      </c>
      <c r="H46" s="437"/>
      <c r="I46" s="446" t="s">
        <v>727</v>
      </c>
      <c r="J46" s="476">
        <f t="shared" si="8"/>
        <v>370.69700000000006</v>
      </c>
      <c r="K46" s="442">
        <f t="shared" si="9"/>
        <v>407.76670000000007</v>
      </c>
      <c r="L46" s="472">
        <f t="shared" si="10"/>
        <v>426.30155</v>
      </c>
      <c r="M46" s="442">
        <f t="shared" si="11"/>
        <v>444.8364000000001</v>
      </c>
      <c r="N46" s="421">
        <v>460</v>
      </c>
      <c r="O46" s="323"/>
      <c r="P46" s="421">
        <v>0</v>
      </c>
    </row>
    <row r="47" spans="1:16" s="34" customFormat="1" ht="25.5" customHeight="1">
      <c r="A47" s="11">
        <v>44</v>
      </c>
      <c r="B47" s="457" t="s">
        <v>65</v>
      </c>
      <c r="C47" s="422" t="s">
        <v>15</v>
      </c>
      <c r="D47" s="448">
        <v>1</v>
      </c>
      <c r="E47" s="449">
        <v>7.05</v>
      </c>
      <c r="F47" s="449">
        <v>7.2</v>
      </c>
      <c r="G47" s="445">
        <v>61</v>
      </c>
      <c r="H47" s="437"/>
      <c r="I47" s="446" t="s">
        <v>727</v>
      </c>
      <c r="J47" s="476">
        <f t="shared" si="8"/>
        <v>442.9515</v>
      </c>
      <c r="K47" s="442">
        <f t="shared" si="9"/>
        <v>487.24665000000005</v>
      </c>
      <c r="L47" s="472">
        <f t="shared" si="10"/>
        <v>509.39422499999995</v>
      </c>
      <c r="M47" s="442">
        <f t="shared" si="11"/>
        <v>531.5418</v>
      </c>
      <c r="N47" s="421">
        <v>550</v>
      </c>
      <c r="O47" s="323"/>
      <c r="P47" s="421">
        <v>0</v>
      </c>
    </row>
    <row r="48" spans="1:16" s="34" customFormat="1" ht="25.5" customHeight="1">
      <c r="A48" s="11">
        <v>45</v>
      </c>
      <c r="B48" s="457" t="s">
        <v>522</v>
      </c>
      <c r="C48" s="422" t="s">
        <v>15</v>
      </c>
      <c r="D48" s="448">
        <v>1</v>
      </c>
      <c r="E48" s="449">
        <v>8.59</v>
      </c>
      <c r="F48" s="449">
        <v>9</v>
      </c>
      <c r="G48" s="445">
        <v>61</v>
      </c>
      <c r="H48" s="437"/>
      <c r="I48" s="446" t="s">
        <v>727</v>
      </c>
      <c r="J48" s="476">
        <f t="shared" si="8"/>
        <v>539.7097</v>
      </c>
      <c r="K48" s="442">
        <f t="shared" si="9"/>
        <v>593.6806700000001</v>
      </c>
      <c r="L48" s="472">
        <f t="shared" si="10"/>
        <v>620.666155</v>
      </c>
      <c r="M48" s="442">
        <f t="shared" si="11"/>
        <v>647.6516399999999</v>
      </c>
      <c r="N48" s="421">
        <v>660</v>
      </c>
      <c r="O48" s="323"/>
      <c r="P48" s="421">
        <v>0</v>
      </c>
    </row>
    <row r="49" spans="1:16" s="34" customFormat="1" ht="25.5" customHeight="1">
      <c r="A49" s="11">
        <v>46</v>
      </c>
      <c r="B49" s="457" t="s">
        <v>523</v>
      </c>
      <c r="C49" s="435" t="s">
        <v>15</v>
      </c>
      <c r="D49" s="448">
        <v>1</v>
      </c>
      <c r="E49" s="449">
        <v>10.4</v>
      </c>
      <c r="F49" s="449">
        <v>11</v>
      </c>
      <c r="G49" s="445">
        <v>61</v>
      </c>
      <c r="H49" s="437"/>
      <c r="I49" s="446" t="s">
        <v>727</v>
      </c>
      <c r="J49" s="476">
        <f t="shared" si="8"/>
        <v>653.432</v>
      </c>
      <c r="K49" s="442">
        <f t="shared" si="9"/>
        <v>718.7752</v>
      </c>
      <c r="L49" s="472">
        <f t="shared" si="10"/>
        <v>751.4467999999999</v>
      </c>
      <c r="M49" s="442">
        <f t="shared" si="11"/>
        <v>784.1184</v>
      </c>
      <c r="N49" s="421">
        <v>800</v>
      </c>
      <c r="O49" s="323"/>
      <c r="P49" s="421">
        <v>0</v>
      </c>
    </row>
    <row r="50" spans="1:16" s="34" customFormat="1" ht="25.5" customHeight="1">
      <c r="A50" s="11">
        <v>47</v>
      </c>
      <c r="B50" s="457" t="s">
        <v>524</v>
      </c>
      <c r="C50" s="435" t="s">
        <v>15</v>
      </c>
      <c r="D50" s="448">
        <v>1</v>
      </c>
      <c r="E50" s="449">
        <v>12.3</v>
      </c>
      <c r="F50" s="449">
        <v>12.6</v>
      </c>
      <c r="G50" s="445">
        <v>61</v>
      </c>
      <c r="H50" s="437"/>
      <c r="I50" s="446" t="s">
        <v>727</v>
      </c>
      <c r="J50" s="476">
        <f t="shared" si="8"/>
        <v>772.8090000000001</v>
      </c>
      <c r="K50" s="442">
        <f t="shared" si="9"/>
        <v>850.0899000000002</v>
      </c>
      <c r="L50" s="472">
        <f t="shared" si="10"/>
        <v>888.73035</v>
      </c>
      <c r="M50" s="442">
        <f t="shared" si="11"/>
        <v>927.3708</v>
      </c>
      <c r="N50" s="421">
        <v>940</v>
      </c>
      <c r="O50" s="323"/>
      <c r="P50" s="421">
        <v>0</v>
      </c>
    </row>
    <row r="51" spans="1:16" s="34" customFormat="1" ht="25.5" customHeight="1">
      <c r="A51" s="11">
        <v>48</v>
      </c>
      <c r="B51" s="457" t="s">
        <v>525</v>
      </c>
      <c r="C51" s="422" t="s">
        <v>15</v>
      </c>
      <c r="D51" s="448">
        <v>1</v>
      </c>
      <c r="E51" s="449">
        <v>14.2</v>
      </c>
      <c r="F51" s="449">
        <v>14.6</v>
      </c>
      <c r="G51" s="445">
        <v>61</v>
      </c>
      <c r="H51" s="437"/>
      <c r="I51" s="446" t="s">
        <v>727</v>
      </c>
      <c r="J51" s="476">
        <f t="shared" si="8"/>
        <v>892.1859999999999</v>
      </c>
      <c r="K51" s="442">
        <f t="shared" si="9"/>
        <v>981.4046</v>
      </c>
      <c r="L51" s="472">
        <f t="shared" si="10"/>
        <v>1026.0139</v>
      </c>
      <c r="M51" s="442">
        <f t="shared" si="11"/>
        <v>1070.6231999999998</v>
      </c>
      <c r="N51" s="421">
        <v>1080</v>
      </c>
      <c r="O51" s="323"/>
      <c r="P51" s="421">
        <v>0</v>
      </c>
    </row>
    <row r="52" spans="1:16" s="34" customFormat="1" ht="25.5" customHeight="1">
      <c r="A52" s="11">
        <v>49</v>
      </c>
      <c r="B52" s="457" t="s">
        <v>526</v>
      </c>
      <c r="C52" s="435" t="s">
        <v>15</v>
      </c>
      <c r="D52" s="448">
        <v>1</v>
      </c>
      <c r="E52" s="449">
        <v>16.3</v>
      </c>
      <c r="F52" s="449">
        <v>16.7</v>
      </c>
      <c r="G52" s="445">
        <v>61</v>
      </c>
      <c r="H52" s="437"/>
      <c r="I52" s="446" t="s">
        <v>727</v>
      </c>
      <c r="J52" s="476">
        <f t="shared" si="8"/>
        <v>1024.1290000000001</v>
      </c>
      <c r="K52" s="442">
        <f t="shared" si="9"/>
        <v>1126.5419000000002</v>
      </c>
      <c r="L52" s="472">
        <f t="shared" si="10"/>
        <v>1177.74835</v>
      </c>
      <c r="M52" s="442">
        <f t="shared" si="11"/>
        <v>1228.9548000000002</v>
      </c>
      <c r="N52" s="421">
        <v>1250</v>
      </c>
      <c r="O52" s="323"/>
      <c r="P52" s="421">
        <v>0</v>
      </c>
    </row>
    <row r="53" spans="1:16" s="34" customFormat="1" ht="25.5" customHeight="1">
      <c r="A53" s="11">
        <v>50</v>
      </c>
      <c r="B53" s="4" t="s">
        <v>527</v>
      </c>
      <c r="C53" s="422" t="s">
        <v>15</v>
      </c>
      <c r="D53" s="448">
        <v>1</v>
      </c>
      <c r="E53" s="449">
        <v>18.4</v>
      </c>
      <c r="F53" s="449">
        <v>19</v>
      </c>
      <c r="G53" s="445">
        <v>61</v>
      </c>
      <c r="H53" s="437"/>
      <c r="I53" s="446" t="s">
        <v>727</v>
      </c>
      <c r="J53" s="476">
        <f t="shared" si="8"/>
        <v>1156.072</v>
      </c>
      <c r="K53" s="442">
        <f t="shared" si="9"/>
        <v>1271.6792</v>
      </c>
      <c r="L53" s="472">
        <f t="shared" si="10"/>
        <v>1329.4827999999998</v>
      </c>
      <c r="M53" s="442">
        <f t="shared" si="11"/>
        <v>1387.2863999999997</v>
      </c>
      <c r="N53" s="421">
        <v>1400</v>
      </c>
      <c r="O53" s="323"/>
      <c r="P53" s="421">
        <v>0</v>
      </c>
    </row>
    <row r="54" spans="1:16" s="34" customFormat="1" ht="25.5" customHeight="1">
      <c r="A54" s="11">
        <v>51</v>
      </c>
      <c r="B54" s="11" t="s">
        <v>661</v>
      </c>
      <c r="C54" s="422" t="s">
        <v>15</v>
      </c>
      <c r="D54" s="448">
        <v>1</v>
      </c>
      <c r="E54" s="449">
        <v>24</v>
      </c>
      <c r="F54" s="449">
        <v>24.96</v>
      </c>
      <c r="G54" s="445">
        <v>61</v>
      </c>
      <c r="H54" s="437"/>
      <c r="I54" s="446" t="s">
        <v>727</v>
      </c>
      <c r="J54" s="476">
        <f t="shared" si="8"/>
        <v>1507.92</v>
      </c>
      <c r="K54" s="442">
        <f t="shared" si="9"/>
        <v>1658.7120000000002</v>
      </c>
      <c r="L54" s="472">
        <f t="shared" si="10"/>
        <v>1734.108</v>
      </c>
      <c r="M54" s="442">
        <f t="shared" si="11"/>
        <v>1809.5040000000001</v>
      </c>
      <c r="N54" s="421">
        <v>1850</v>
      </c>
      <c r="O54" s="323"/>
      <c r="P54" s="421">
        <v>0</v>
      </c>
    </row>
    <row r="55" spans="1:16" s="34" customFormat="1" ht="25.5" customHeight="1">
      <c r="A55" s="11">
        <v>52</v>
      </c>
      <c r="B55" s="11" t="s">
        <v>662</v>
      </c>
      <c r="C55" s="422" t="s">
        <v>15</v>
      </c>
      <c r="D55" s="448">
        <v>1</v>
      </c>
      <c r="E55" s="449">
        <v>27.7</v>
      </c>
      <c r="F55" s="449">
        <v>28.2</v>
      </c>
      <c r="G55" s="445">
        <v>61</v>
      </c>
      <c r="H55" s="437"/>
      <c r="I55" s="446" t="s">
        <v>727</v>
      </c>
      <c r="J55" s="476">
        <f t="shared" si="8"/>
        <v>1740.391</v>
      </c>
      <c r="K55" s="442">
        <f t="shared" si="9"/>
        <v>1914.4301000000003</v>
      </c>
      <c r="L55" s="472">
        <f t="shared" si="10"/>
        <v>2001.44965</v>
      </c>
      <c r="M55" s="442">
        <f t="shared" si="11"/>
        <v>2088.4692</v>
      </c>
      <c r="N55" s="421">
        <v>2100</v>
      </c>
      <c r="O55" s="323"/>
      <c r="P55" s="421">
        <v>0</v>
      </c>
    </row>
    <row r="56" spans="1:16" s="34" customFormat="1" ht="25.5" customHeight="1">
      <c r="A56" s="11">
        <v>53</v>
      </c>
      <c r="B56" s="11" t="s">
        <v>663</v>
      </c>
      <c r="C56" s="422" t="s">
        <v>15</v>
      </c>
      <c r="D56" s="448">
        <v>1</v>
      </c>
      <c r="E56" s="449">
        <v>31.8</v>
      </c>
      <c r="F56" s="449">
        <v>32.5</v>
      </c>
      <c r="G56" s="445">
        <v>61</v>
      </c>
      <c r="H56" s="437"/>
      <c r="I56" s="446" t="s">
        <v>727</v>
      </c>
      <c r="J56" s="476">
        <f t="shared" si="8"/>
        <v>1997.994</v>
      </c>
      <c r="K56" s="442">
        <f t="shared" si="9"/>
        <v>2197.7934</v>
      </c>
      <c r="L56" s="472">
        <f t="shared" si="10"/>
        <v>2297.6930999999995</v>
      </c>
      <c r="M56" s="442">
        <f t="shared" si="11"/>
        <v>2397.5928</v>
      </c>
      <c r="N56" s="421">
        <v>2420</v>
      </c>
      <c r="O56" s="323"/>
      <c r="P56" s="421">
        <v>0</v>
      </c>
    </row>
    <row r="57" spans="1:16" s="34" customFormat="1" ht="25.5" customHeight="1">
      <c r="A57" s="11">
        <v>54</v>
      </c>
      <c r="B57" s="458" t="s">
        <v>566</v>
      </c>
      <c r="C57" s="422" t="s">
        <v>651</v>
      </c>
      <c r="D57" s="448">
        <v>1</v>
      </c>
      <c r="E57" s="449"/>
      <c r="F57" s="449"/>
      <c r="G57" s="445">
        <v>0</v>
      </c>
      <c r="H57" s="437"/>
      <c r="I57" s="446" t="s">
        <v>727</v>
      </c>
      <c r="J57" s="476">
        <f t="shared" si="8"/>
        <v>0</v>
      </c>
      <c r="K57" s="442">
        <f t="shared" si="9"/>
        <v>0</v>
      </c>
      <c r="L57" s="472">
        <f t="shared" si="10"/>
        <v>0</v>
      </c>
      <c r="M57" s="442">
        <f t="shared" si="11"/>
        <v>0</v>
      </c>
      <c r="N57" s="421">
        <v>0</v>
      </c>
      <c r="O57" s="323"/>
      <c r="P57" s="421">
        <v>0</v>
      </c>
    </row>
    <row r="58" spans="1:16" s="34" customFormat="1" ht="25.5" customHeight="1">
      <c r="A58" s="11">
        <v>55</v>
      </c>
      <c r="B58" s="459" t="s">
        <v>654</v>
      </c>
      <c r="C58" s="435" t="s">
        <v>33</v>
      </c>
      <c r="D58" s="448">
        <v>1</v>
      </c>
      <c r="E58" s="449">
        <v>7.85</v>
      </c>
      <c r="F58" s="449">
        <v>8.35</v>
      </c>
      <c r="G58" s="445">
        <v>48.5</v>
      </c>
      <c r="H58" s="437"/>
      <c r="I58" s="446" t="s">
        <v>727</v>
      </c>
      <c r="J58" s="476">
        <f t="shared" si="8"/>
        <v>392.14675</v>
      </c>
      <c r="K58" s="442">
        <f t="shared" si="9"/>
        <v>431.36142500000005</v>
      </c>
      <c r="L58" s="472">
        <f t="shared" si="10"/>
        <v>450.96876249999997</v>
      </c>
      <c r="M58" s="442">
        <f t="shared" si="11"/>
        <v>470.5761</v>
      </c>
      <c r="N58" s="421">
        <v>510</v>
      </c>
      <c r="O58" s="323"/>
      <c r="P58" s="421">
        <v>0</v>
      </c>
    </row>
    <row r="59" spans="1:16" s="34" customFormat="1" ht="25.5" customHeight="1">
      <c r="A59" s="11">
        <v>56</v>
      </c>
      <c r="B59" s="459" t="s">
        <v>687</v>
      </c>
      <c r="C59" s="422" t="s">
        <v>33</v>
      </c>
      <c r="D59" s="448">
        <v>1</v>
      </c>
      <c r="E59" s="449">
        <v>15.7</v>
      </c>
      <c r="F59" s="449">
        <v>16.2</v>
      </c>
      <c r="G59" s="445">
        <v>48.5</v>
      </c>
      <c r="H59" s="437"/>
      <c r="I59" s="446" t="s">
        <v>727</v>
      </c>
      <c r="J59" s="476">
        <f t="shared" si="8"/>
        <v>784.2935</v>
      </c>
      <c r="K59" s="442">
        <f t="shared" si="9"/>
        <v>862.7228500000001</v>
      </c>
      <c r="L59" s="472">
        <f t="shared" si="10"/>
        <v>901.9375249999999</v>
      </c>
      <c r="M59" s="442">
        <f t="shared" si="11"/>
        <v>941.1522</v>
      </c>
      <c r="N59" s="421">
        <v>960</v>
      </c>
      <c r="O59" s="323"/>
      <c r="P59" s="421">
        <v>0</v>
      </c>
    </row>
    <row r="60" spans="1:16" s="34" customFormat="1" ht="25.5" customHeight="1">
      <c r="A60" s="11">
        <v>57</v>
      </c>
      <c r="B60" s="458" t="s">
        <v>705</v>
      </c>
      <c r="C60" s="435" t="s">
        <v>33</v>
      </c>
      <c r="D60" s="448">
        <v>1</v>
      </c>
      <c r="E60" s="449">
        <v>23.55</v>
      </c>
      <c r="F60" s="449">
        <v>24</v>
      </c>
      <c r="G60" s="445">
        <v>48.5</v>
      </c>
      <c r="H60" s="437"/>
      <c r="I60" s="446" t="s">
        <v>727</v>
      </c>
      <c r="J60" s="476">
        <f t="shared" si="8"/>
        <v>1176.4402499999999</v>
      </c>
      <c r="K60" s="442">
        <f t="shared" si="9"/>
        <v>1294.084275</v>
      </c>
      <c r="L60" s="472">
        <f t="shared" si="10"/>
        <v>1352.9062874999997</v>
      </c>
      <c r="M60" s="442">
        <f t="shared" si="11"/>
        <v>1411.7282999999998</v>
      </c>
      <c r="N60" s="421">
        <v>1450</v>
      </c>
      <c r="O60" s="323"/>
      <c r="P60" s="421">
        <v>0</v>
      </c>
    </row>
    <row r="61" spans="1:16" s="34" customFormat="1" ht="25.5" customHeight="1">
      <c r="A61" s="11">
        <v>58</v>
      </c>
      <c r="B61" s="459" t="s">
        <v>652</v>
      </c>
      <c r="C61" s="435" t="s">
        <v>33</v>
      </c>
      <c r="D61" s="448">
        <v>1</v>
      </c>
      <c r="E61" s="449">
        <v>31.4</v>
      </c>
      <c r="F61" s="449">
        <v>32</v>
      </c>
      <c r="G61" s="445">
        <v>48.5</v>
      </c>
      <c r="H61" s="437"/>
      <c r="I61" s="446" t="s">
        <v>727</v>
      </c>
      <c r="J61" s="476">
        <f t="shared" si="8"/>
        <v>1568.587</v>
      </c>
      <c r="K61" s="442">
        <f t="shared" si="9"/>
        <v>1725.4457000000002</v>
      </c>
      <c r="L61" s="472">
        <f t="shared" si="10"/>
        <v>1803.8750499999999</v>
      </c>
      <c r="M61" s="442">
        <f t="shared" si="11"/>
        <v>1882.3044</v>
      </c>
      <c r="N61" s="421">
        <v>1900</v>
      </c>
      <c r="O61" s="323"/>
      <c r="P61" s="421">
        <v>0</v>
      </c>
    </row>
    <row r="62" spans="1:16" s="34" customFormat="1" ht="25.5" customHeight="1">
      <c r="A62" s="11">
        <v>59</v>
      </c>
      <c r="B62" s="459" t="s">
        <v>653</v>
      </c>
      <c r="C62" s="435" t="s">
        <v>33</v>
      </c>
      <c r="D62" s="448">
        <v>1</v>
      </c>
      <c r="E62" s="449">
        <v>39.25</v>
      </c>
      <c r="F62" s="449">
        <v>40</v>
      </c>
      <c r="G62" s="445">
        <v>48.5</v>
      </c>
      <c r="H62" s="437"/>
      <c r="I62" s="446" t="s">
        <v>727</v>
      </c>
      <c r="J62" s="476">
        <f t="shared" si="8"/>
        <v>1960.73375</v>
      </c>
      <c r="K62" s="442">
        <f t="shared" si="9"/>
        <v>2156.8071250000003</v>
      </c>
      <c r="L62" s="472">
        <f t="shared" si="10"/>
        <v>2254.8438125</v>
      </c>
      <c r="M62" s="442">
        <f t="shared" si="11"/>
        <v>2352.8805</v>
      </c>
      <c r="N62" s="421">
        <v>2370</v>
      </c>
      <c r="O62" s="323"/>
      <c r="P62" s="421">
        <v>0</v>
      </c>
    </row>
    <row r="63" spans="1:16" s="34" customFormat="1" ht="25.5" customHeight="1">
      <c r="A63" s="11">
        <v>60</v>
      </c>
      <c r="B63" s="460" t="s">
        <v>528</v>
      </c>
      <c r="C63" s="422" t="s">
        <v>33</v>
      </c>
      <c r="D63" s="448">
        <v>1</v>
      </c>
      <c r="E63" s="449">
        <v>47.1</v>
      </c>
      <c r="F63" s="449">
        <v>48</v>
      </c>
      <c r="G63" s="445">
        <v>48.5</v>
      </c>
      <c r="H63" s="437"/>
      <c r="I63" s="446" t="s">
        <v>727</v>
      </c>
      <c r="J63" s="476">
        <f t="shared" si="8"/>
        <v>2352.8804999999998</v>
      </c>
      <c r="K63" s="442">
        <f t="shared" si="9"/>
        <v>2588.16855</v>
      </c>
      <c r="L63" s="472">
        <f t="shared" si="10"/>
        <v>2705.8125749999995</v>
      </c>
      <c r="M63" s="442">
        <f t="shared" si="11"/>
        <v>2823.4565999999995</v>
      </c>
      <c r="N63" s="421">
        <v>2850</v>
      </c>
      <c r="O63" s="323"/>
      <c r="P63" s="421">
        <v>0</v>
      </c>
    </row>
    <row r="64" spans="1:16" s="34" customFormat="1" ht="25.5" customHeight="1">
      <c r="A64" s="11">
        <v>61</v>
      </c>
      <c r="B64" s="461" t="s">
        <v>688</v>
      </c>
      <c r="C64" s="422" t="s">
        <v>33</v>
      </c>
      <c r="D64" s="448">
        <v>1</v>
      </c>
      <c r="E64" s="449">
        <v>62.81</v>
      </c>
      <c r="F64" s="449">
        <v>64</v>
      </c>
      <c r="G64" s="445">
        <v>48.5</v>
      </c>
      <c r="H64" s="437"/>
      <c r="I64" s="446" t="s">
        <v>727</v>
      </c>
      <c r="J64" s="476">
        <f t="shared" si="8"/>
        <v>3137.6735500000004</v>
      </c>
      <c r="K64" s="442">
        <f t="shared" si="9"/>
        <v>3451.440905000001</v>
      </c>
      <c r="L64" s="472">
        <f t="shared" si="10"/>
        <v>3608.3245825000004</v>
      </c>
      <c r="M64" s="442">
        <f t="shared" si="11"/>
        <v>3765.2082600000003</v>
      </c>
      <c r="N64" s="421">
        <v>3800</v>
      </c>
      <c r="O64" s="323"/>
      <c r="P64" s="421">
        <v>0</v>
      </c>
    </row>
    <row r="65" spans="1:16" s="34" customFormat="1" ht="25.5" customHeight="1">
      <c r="A65" s="11">
        <v>62</v>
      </c>
      <c r="B65" s="11" t="s">
        <v>585</v>
      </c>
      <c r="C65" s="435" t="s">
        <v>15</v>
      </c>
      <c r="D65" s="448">
        <v>1</v>
      </c>
      <c r="E65" s="449">
        <v>1.26</v>
      </c>
      <c r="F65" s="449">
        <v>1.7</v>
      </c>
      <c r="G65" s="445">
        <v>51.5</v>
      </c>
      <c r="H65" s="437"/>
      <c r="I65" s="446" t="s">
        <v>727</v>
      </c>
      <c r="J65" s="476">
        <f t="shared" si="8"/>
        <v>66.83670000000001</v>
      </c>
      <c r="K65" s="442">
        <f t="shared" si="9"/>
        <v>73.52037000000001</v>
      </c>
      <c r="L65" s="472">
        <f t="shared" si="10"/>
        <v>76.862205</v>
      </c>
      <c r="M65" s="442">
        <f t="shared" si="11"/>
        <v>80.20404</v>
      </c>
      <c r="N65" s="421">
        <v>100</v>
      </c>
      <c r="O65" s="323"/>
      <c r="P65" s="421">
        <v>0</v>
      </c>
    </row>
    <row r="66" spans="1:16" s="34" customFormat="1" ht="25.5" customHeight="1">
      <c r="A66" s="11">
        <v>63</v>
      </c>
      <c r="B66" s="462" t="s">
        <v>586</v>
      </c>
      <c r="C66" s="435" t="s">
        <v>15</v>
      </c>
      <c r="D66" s="448">
        <v>1</v>
      </c>
      <c r="E66" s="449">
        <v>1.57</v>
      </c>
      <c r="F66" s="449">
        <v>2</v>
      </c>
      <c r="G66" s="445">
        <v>51.5</v>
      </c>
      <c r="H66" s="437"/>
      <c r="I66" s="446" t="s">
        <v>727</v>
      </c>
      <c r="J66" s="476">
        <f t="shared" si="8"/>
        <v>83.28065000000001</v>
      </c>
      <c r="K66" s="442">
        <f t="shared" si="9"/>
        <v>91.60871500000002</v>
      </c>
      <c r="L66" s="472">
        <f t="shared" si="10"/>
        <v>95.77274750000001</v>
      </c>
      <c r="M66" s="442">
        <f t="shared" si="11"/>
        <v>99.93678000000001</v>
      </c>
      <c r="N66" s="421">
        <v>130</v>
      </c>
      <c r="O66" s="323"/>
      <c r="P66" s="421">
        <v>0</v>
      </c>
    </row>
    <row r="67" spans="1:16" s="34" customFormat="1" ht="25.5" customHeight="1">
      <c r="A67" s="11">
        <v>64</v>
      </c>
      <c r="B67" s="11" t="s">
        <v>116</v>
      </c>
      <c r="C67" s="435" t="s">
        <v>15</v>
      </c>
      <c r="D67" s="448">
        <v>1</v>
      </c>
      <c r="E67" s="449">
        <v>1.16</v>
      </c>
      <c r="F67" s="449">
        <v>1.5</v>
      </c>
      <c r="G67" s="445">
        <v>0</v>
      </c>
      <c r="H67" s="437"/>
      <c r="I67" s="446" t="s">
        <v>727</v>
      </c>
      <c r="J67" s="476">
        <f t="shared" si="8"/>
        <v>0</v>
      </c>
      <c r="K67" s="442">
        <f t="shared" si="9"/>
        <v>0</v>
      </c>
      <c r="L67" s="472">
        <f t="shared" si="10"/>
        <v>0</v>
      </c>
      <c r="M67" s="442">
        <f t="shared" si="11"/>
        <v>0</v>
      </c>
      <c r="N67" s="421">
        <v>0</v>
      </c>
      <c r="O67" s="323"/>
      <c r="P67" s="421">
        <v>0</v>
      </c>
    </row>
    <row r="68" spans="1:16" s="34" customFormat="1" ht="25.5" customHeight="1">
      <c r="A68" s="11">
        <v>65</v>
      </c>
      <c r="B68" s="11" t="s">
        <v>23</v>
      </c>
      <c r="C68" s="435" t="s">
        <v>15</v>
      </c>
      <c r="D68" s="448">
        <v>1</v>
      </c>
      <c r="E68" s="449">
        <v>1.5</v>
      </c>
      <c r="F68" s="449">
        <v>2</v>
      </c>
      <c r="G68" s="445">
        <v>0</v>
      </c>
      <c r="H68" s="437"/>
      <c r="I68" s="446" t="s">
        <v>727</v>
      </c>
      <c r="J68" s="476">
        <f t="shared" si="8"/>
        <v>0</v>
      </c>
      <c r="K68" s="442">
        <f t="shared" si="9"/>
        <v>0</v>
      </c>
      <c r="L68" s="472">
        <f t="shared" si="10"/>
        <v>0</v>
      </c>
      <c r="M68" s="442">
        <f t="shared" si="11"/>
        <v>0</v>
      </c>
      <c r="N68" s="421">
        <v>0</v>
      </c>
      <c r="O68" s="323"/>
      <c r="P68" s="421">
        <v>0</v>
      </c>
    </row>
    <row r="69" spans="1:16" s="34" customFormat="1" ht="25.5" customHeight="1">
      <c r="A69" s="11">
        <v>66</v>
      </c>
      <c r="B69" s="4" t="s">
        <v>24</v>
      </c>
      <c r="C69" s="435" t="s">
        <v>15</v>
      </c>
      <c r="D69" s="448">
        <v>1</v>
      </c>
      <c r="E69" s="449">
        <v>2.12</v>
      </c>
      <c r="F69" s="449">
        <v>2.7</v>
      </c>
      <c r="G69" s="445">
        <v>0</v>
      </c>
      <c r="H69" s="437"/>
      <c r="I69" s="446" t="s">
        <v>727</v>
      </c>
      <c r="J69" s="476">
        <f t="shared" si="8"/>
        <v>0</v>
      </c>
      <c r="K69" s="442">
        <f t="shared" si="9"/>
        <v>0</v>
      </c>
      <c r="L69" s="472">
        <f t="shared" si="10"/>
        <v>0</v>
      </c>
      <c r="M69" s="442">
        <f t="shared" si="11"/>
        <v>0</v>
      </c>
      <c r="N69" s="421">
        <v>0</v>
      </c>
      <c r="O69" s="323"/>
      <c r="P69" s="421">
        <v>0</v>
      </c>
    </row>
    <row r="70" spans="1:16" s="34" customFormat="1" ht="25.5" customHeight="1">
      <c r="A70" s="11">
        <v>67</v>
      </c>
      <c r="B70" s="458" t="s">
        <v>25</v>
      </c>
      <c r="C70" s="422" t="s">
        <v>15</v>
      </c>
      <c r="D70" s="448">
        <v>1</v>
      </c>
      <c r="E70" s="449">
        <v>2.73</v>
      </c>
      <c r="F70" s="449">
        <v>3.2</v>
      </c>
      <c r="G70" s="445">
        <v>0</v>
      </c>
      <c r="H70" s="437"/>
      <c r="I70" s="446" t="s">
        <v>727</v>
      </c>
      <c r="J70" s="476">
        <f t="shared" si="8"/>
        <v>0</v>
      </c>
      <c r="K70" s="442">
        <f t="shared" si="9"/>
        <v>0</v>
      </c>
      <c r="L70" s="472">
        <f t="shared" si="10"/>
        <v>0</v>
      </c>
      <c r="M70" s="442">
        <f t="shared" si="11"/>
        <v>0</v>
      </c>
      <c r="N70" s="421">
        <v>0</v>
      </c>
      <c r="O70" s="323"/>
      <c r="P70" s="421">
        <v>0</v>
      </c>
    </row>
    <row r="71" spans="1:16" s="34" customFormat="1" ht="25.5" customHeight="1">
      <c r="A71" s="11">
        <v>68</v>
      </c>
      <c r="B71" s="4" t="s">
        <v>26</v>
      </c>
      <c r="C71" s="422" t="s">
        <v>15</v>
      </c>
      <c r="D71" s="448">
        <v>1</v>
      </c>
      <c r="E71" s="449">
        <v>3.33</v>
      </c>
      <c r="F71" s="449">
        <v>3.8</v>
      </c>
      <c r="G71" s="445">
        <v>0</v>
      </c>
      <c r="H71" s="437"/>
      <c r="I71" s="446" t="s">
        <v>727</v>
      </c>
      <c r="J71" s="476">
        <f t="shared" si="8"/>
        <v>0</v>
      </c>
      <c r="K71" s="442">
        <f t="shared" si="9"/>
        <v>0</v>
      </c>
      <c r="L71" s="472">
        <f t="shared" si="10"/>
        <v>0</v>
      </c>
      <c r="M71" s="442">
        <f t="shared" si="11"/>
        <v>0</v>
      </c>
      <c r="N71" s="421">
        <v>0</v>
      </c>
      <c r="O71" s="323"/>
      <c r="P71" s="421">
        <v>0</v>
      </c>
    </row>
    <row r="72" spans="1:16" s="34" customFormat="1" ht="25.5" customHeight="1">
      <c r="A72" s="11">
        <v>69</v>
      </c>
      <c r="B72" s="11" t="s">
        <v>571</v>
      </c>
      <c r="C72" s="435" t="s">
        <v>15</v>
      </c>
      <c r="D72" s="448">
        <v>1</v>
      </c>
      <c r="E72" s="449">
        <v>4.66</v>
      </c>
      <c r="F72" s="449">
        <v>5.1</v>
      </c>
      <c r="G72" s="445">
        <v>44.6</v>
      </c>
      <c r="H72" s="437"/>
      <c r="I72" s="446" t="s">
        <v>727</v>
      </c>
      <c r="J72" s="476">
        <f t="shared" si="8"/>
        <v>214.07108000000002</v>
      </c>
      <c r="K72" s="442">
        <f t="shared" si="9"/>
        <v>235.47818800000005</v>
      </c>
      <c r="L72" s="472">
        <f t="shared" si="10"/>
        <v>246.181742</v>
      </c>
      <c r="M72" s="442">
        <f t="shared" si="11"/>
        <v>256.88529600000004</v>
      </c>
      <c r="N72" s="421">
        <v>270</v>
      </c>
      <c r="O72" s="323"/>
      <c r="P72" s="421">
        <v>0</v>
      </c>
    </row>
    <row r="73" spans="1:16" s="34" customFormat="1" ht="25.5" customHeight="1">
      <c r="A73" s="11">
        <v>70</v>
      </c>
      <c r="B73" s="11" t="s">
        <v>572</v>
      </c>
      <c r="C73" s="435" t="s">
        <v>15</v>
      </c>
      <c r="D73" s="448">
        <v>1</v>
      </c>
      <c r="E73" s="449">
        <v>6.25</v>
      </c>
      <c r="F73" s="449">
        <v>6.75</v>
      </c>
      <c r="G73" s="445">
        <v>0</v>
      </c>
      <c r="H73" s="437"/>
      <c r="I73" s="446" t="s">
        <v>727</v>
      </c>
      <c r="J73" s="476">
        <f t="shared" si="8"/>
        <v>0</v>
      </c>
      <c r="K73" s="442">
        <f t="shared" si="9"/>
        <v>0</v>
      </c>
      <c r="L73" s="472">
        <f t="shared" si="10"/>
        <v>0</v>
      </c>
      <c r="M73" s="442">
        <f t="shared" si="11"/>
        <v>0</v>
      </c>
      <c r="N73" s="421">
        <v>0</v>
      </c>
      <c r="O73" s="323"/>
      <c r="P73" s="421">
        <v>0</v>
      </c>
    </row>
    <row r="74" spans="1:16" s="34" customFormat="1" ht="25.5" customHeight="1">
      <c r="A74" s="11">
        <v>71</v>
      </c>
      <c r="B74" s="11" t="s">
        <v>573</v>
      </c>
      <c r="C74" s="435" t="s">
        <v>15</v>
      </c>
      <c r="D74" s="448">
        <v>1</v>
      </c>
      <c r="E74" s="449">
        <v>7.38</v>
      </c>
      <c r="F74" s="449">
        <v>8.2</v>
      </c>
      <c r="G74" s="445">
        <v>0</v>
      </c>
      <c r="H74" s="437"/>
      <c r="I74" s="446" t="s">
        <v>727</v>
      </c>
      <c r="J74" s="476">
        <f t="shared" si="8"/>
        <v>0</v>
      </c>
      <c r="K74" s="442">
        <f t="shared" si="9"/>
        <v>0</v>
      </c>
      <c r="L74" s="472">
        <f t="shared" si="10"/>
        <v>0</v>
      </c>
      <c r="M74" s="442">
        <f t="shared" si="11"/>
        <v>0</v>
      </c>
      <c r="N74" s="421">
        <v>0</v>
      </c>
      <c r="O74" s="323"/>
      <c r="P74" s="421">
        <v>0</v>
      </c>
    </row>
    <row r="75" spans="1:16" s="34" customFormat="1" ht="25.5" customHeight="1">
      <c r="A75" s="11">
        <v>72</v>
      </c>
      <c r="B75" s="11" t="s">
        <v>660</v>
      </c>
      <c r="C75" s="435" t="s">
        <v>15</v>
      </c>
      <c r="D75" s="448">
        <v>1</v>
      </c>
      <c r="E75" s="449">
        <v>8.5</v>
      </c>
      <c r="F75" s="449">
        <v>9</v>
      </c>
      <c r="G75" s="445">
        <v>0</v>
      </c>
      <c r="H75" s="437"/>
      <c r="I75" s="446" t="s">
        <v>727</v>
      </c>
      <c r="J75" s="476">
        <f t="shared" si="8"/>
        <v>0</v>
      </c>
      <c r="K75" s="442">
        <f t="shared" si="9"/>
        <v>0</v>
      </c>
      <c r="L75" s="472">
        <f t="shared" si="10"/>
        <v>0</v>
      </c>
      <c r="M75" s="442">
        <f t="shared" si="11"/>
        <v>0</v>
      </c>
      <c r="N75" s="421">
        <v>0</v>
      </c>
      <c r="O75" s="323"/>
      <c r="P75" s="421">
        <v>0</v>
      </c>
    </row>
    <row r="76" spans="1:16" s="34" customFormat="1" ht="25.5" customHeight="1">
      <c r="A76" s="11">
        <v>73</v>
      </c>
      <c r="B76" s="11" t="s">
        <v>659</v>
      </c>
      <c r="C76" s="422" t="s">
        <v>15</v>
      </c>
      <c r="D76" s="448">
        <v>1</v>
      </c>
      <c r="E76" s="449">
        <v>13.42</v>
      </c>
      <c r="F76" s="449">
        <v>14</v>
      </c>
      <c r="G76" s="445">
        <v>0</v>
      </c>
      <c r="H76" s="437"/>
      <c r="I76" s="446" t="s">
        <v>727</v>
      </c>
      <c r="J76" s="476">
        <f t="shared" si="8"/>
        <v>0</v>
      </c>
      <c r="K76" s="442">
        <f t="shared" si="9"/>
        <v>0</v>
      </c>
      <c r="L76" s="472">
        <f t="shared" si="10"/>
        <v>0</v>
      </c>
      <c r="M76" s="442">
        <f t="shared" si="11"/>
        <v>0</v>
      </c>
      <c r="N76" s="421">
        <v>0</v>
      </c>
      <c r="O76" s="323"/>
      <c r="P76" s="421">
        <v>0</v>
      </c>
    </row>
    <row r="77" spans="1:16" s="34" customFormat="1" ht="25.5" customHeight="1">
      <c r="A77" s="11">
        <v>74</v>
      </c>
      <c r="B77" s="463" t="s">
        <v>535</v>
      </c>
      <c r="C77" s="483" t="s">
        <v>15</v>
      </c>
      <c r="D77" s="484">
        <v>1</v>
      </c>
      <c r="E77" s="440">
        <v>0.62</v>
      </c>
      <c r="F77" s="440">
        <v>0.7</v>
      </c>
      <c r="G77" s="440">
        <v>50.24</v>
      </c>
      <c r="H77" s="439"/>
      <c r="I77" s="441" t="s">
        <v>727</v>
      </c>
      <c r="J77" s="475">
        <f>(E77*G77)*1.05</f>
        <v>32.70624</v>
      </c>
      <c r="K77" s="442">
        <f>J77*1.1</f>
        <v>35.976864000000006</v>
      </c>
      <c r="L77" s="472">
        <f>J77*1.15</f>
        <v>37.612176</v>
      </c>
      <c r="M77" s="442">
        <f>J77*1.2</f>
        <v>39.247488</v>
      </c>
      <c r="N77" s="421">
        <v>45</v>
      </c>
      <c r="O77" s="323"/>
      <c r="P77" s="421">
        <v>0</v>
      </c>
    </row>
    <row r="78" spans="1:16" s="34" customFormat="1" ht="25.5" customHeight="1">
      <c r="A78" s="11">
        <v>75</v>
      </c>
      <c r="B78" s="464" t="s">
        <v>536</v>
      </c>
      <c r="C78" s="435" t="s">
        <v>15</v>
      </c>
      <c r="D78" s="448">
        <v>1</v>
      </c>
      <c r="E78" s="443">
        <v>0.85</v>
      </c>
      <c r="F78" s="443">
        <v>0.92</v>
      </c>
      <c r="G78" s="443">
        <v>50.24</v>
      </c>
      <c r="H78" s="443"/>
      <c r="I78" s="444" t="s">
        <v>727</v>
      </c>
      <c r="J78" s="479">
        <f aca="true" t="shared" si="12" ref="J78:J95">(E78*G78)*1.05</f>
        <v>44.839200000000005</v>
      </c>
      <c r="K78" s="479">
        <f aca="true" t="shared" si="13" ref="K78:K95">J78*1.1</f>
        <v>49.32312000000001</v>
      </c>
      <c r="L78" s="479">
        <f aca="true" t="shared" si="14" ref="L78:L95">J78*1.15</f>
        <v>51.56508</v>
      </c>
      <c r="M78" s="479">
        <f aca="true" t="shared" si="15" ref="M78:M95">J78*1.2</f>
        <v>53.80704000000001</v>
      </c>
      <c r="N78" s="421">
        <v>60</v>
      </c>
      <c r="O78" s="323"/>
      <c r="P78" s="421">
        <v>0</v>
      </c>
    </row>
    <row r="79" spans="1:16" s="34" customFormat="1" ht="25.5" customHeight="1">
      <c r="A79" s="11">
        <v>76</v>
      </c>
      <c r="B79" s="463" t="s">
        <v>537</v>
      </c>
      <c r="C79" s="483" t="s">
        <v>15</v>
      </c>
      <c r="D79" s="484">
        <v>1</v>
      </c>
      <c r="E79" s="440">
        <v>1.1</v>
      </c>
      <c r="F79" s="440">
        <v>1.3</v>
      </c>
      <c r="G79" s="440">
        <v>50.24</v>
      </c>
      <c r="H79" s="440"/>
      <c r="I79" s="441" t="s">
        <v>727</v>
      </c>
      <c r="J79" s="475">
        <f t="shared" si="12"/>
        <v>58.027200000000015</v>
      </c>
      <c r="K79" s="442">
        <f t="shared" si="13"/>
        <v>63.82992000000002</v>
      </c>
      <c r="L79" s="472">
        <f t="shared" si="14"/>
        <v>66.73128000000001</v>
      </c>
      <c r="M79" s="442">
        <f t="shared" si="15"/>
        <v>69.63264000000001</v>
      </c>
      <c r="N79" s="421">
        <v>75</v>
      </c>
      <c r="O79" s="323"/>
      <c r="P79" s="421">
        <v>0</v>
      </c>
    </row>
    <row r="80" spans="1:16" s="34" customFormat="1" ht="25.5" customHeight="1">
      <c r="A80" s="11">
        <v>77</v>
      </c>
      <c r="B80" s="465" t="s">
        <v>539</v>
      </c>
      <c r="C80" s="435" t="s">
        <v>15</v>
      </c>
      <c r="D80" s="448">
        <v>1</v>
      </c>
      <c r="E80" s="443">
        <v>1.1</v>
      </c>
      <c r="F80" s="443">
        <v>1.3</v>
      </c>
      <c r="G80" s="443">
        <v>50.24</v>
      </c>
      <c r="H80" s="443"/>
      <c r="I80" s="444" t="s">
        <v>727</v>
      </c>
      <c r="J80" s="479">
        <f t="shared" si="12"/>
        <v>58.027200000000015</v>
      </c>
      <c r="K80" s="479">
        <f t="shared" si="13"/>
        <v>63.82992000000002</v>
      </c>
      <c r="L80" s="479">
        <f t="shared" si="14"/>
        <v>66.73128000000001</v>
      </c>
      <c r="M80" s="479">
        <f t="shared" si="15"/>
        <v>69.63264000000001</v>
      </c>
      <c r="N80" s="421">
        <v>75</v>
      </c>
      <c r="O80" s="323"/>
      <c r="P80" s="421">
        <v>0</v>
      </c>
    </row>
    <row r="81" spans="1:16" s="34" customFormat="1" ht="25.5" customHeight="1">
      <c r="A81" s="11">
        <v>78</v>
      </c>
      <c r="B81" s="463" t="s">
        <v>540</v>
      </c>
      <c r="C81" s="483" t="s">
        <v>15</v>
      </c>
      <c r="D81" s="484">
        <v>1</v>
      </c>
      <c r="E81" s="440">
        <v>1.32</v>
      </c>
      <c r="F81" s="440">
        <v>1.4</v>
      </c>
      <c r="G81" s="440">
        <v>50.24</v>
      </c>
      <c r="H81" s="440"/>
      <c r="I81" s="441" t="s">
        <v>727</v>
      </c>
      <c r="J81" s="475">
        <f t="shared" si="12"/>
        <v>69.63264000000001</v>
      </c>
      <c r="K81" s="442">
        <f t="shared" si="13"/>
        <v>76.59590400000002</v>
      </c>
      <c r="L81" s="472">
        <f t="shared" si="14"/>
        <v>80.07753600000001</v>
      </c>
      <c r="M81" s="442">
        <f t="shared" si="15"/>
        <v>83.55916800000001</v>
      </c>
      <c r="N81" s="421">
        <v>90</v>
      </c>
      <c r="O81" s="323"/>
      <c r="P81" s="421">
        <v>0</v>
      </c>
    </row>
    <row r="82" spans="1:16" s="34" customFormat="1" ht="25.5" customHeight="1">
      <c r="A82" s="11">
        <v>79</v>
      </c>
      <c r="B82" s="464" t="s">
        <v>646</v>
      </c>
      <c r="C82" s="435" t="s">
        <v>15</v>
      </c>
      <c r="D82" s="448">
        <v>1</v>
      </c>
      <c r="E82" s="443">
        <v>1.32</v>
      </c>
      <c r="F82" s="443">
        <v>1.5</v>
      </c>
      <c r="G82" s="443">
        <v>50.4</v>
      </c>
      <c r="H82" s="445"/>
      <c r="I82" s="446" t="s">
        <v>727</v>
      </c>
      <c r="J82" s="479">
        <f t="shared" si="12"/>
        <v>69.85440000000001</v>
      </c>
      <c r="K82" s="479">
        <f t="shared" si="13"/>
        <v>76.83984000000002</v>
      </c>
      <c r="L82" s="479">
        <f t="shared" si="14"/>
        <v>80.33256000000002</v>
      </c>
      <c r="M82" s="479">
        <f t="shared" si="15"/>
        <v>83.82528</v>
      </c>
      <c r="N82" s="421">
        <v>90</v>
      </c>
      <c r="O82" s="323"/>
      <c r="P82" s="421">
        <v>0</v>
      </c>
    </row>
    <row r="83" spans="1:16" s="34" customFormat="1" ht="25.5" customHeight="1">
      <c r="A83" s="11">
        <v>80</v>
      </c>
      <c r="B83" s="463" t="s">
        <v>541</v>
      </c>
      <c r="C83" s="483" t="s">
        <v>15</v>
      </c>
      <c r="D83" s="484">
        <v>1</v>
      </c>
      <c r="E83" s="440">
        <v>1.7</v>
      </c>
      <c r="F83" s="440">
        <v>1.8</v>
      </c>
      <c r="G83" s="440">
        <v>49.69</v>
      </c>
      <c r="H83" s="440"/>
      <c r="I83" s="441" t="s">
        <v>727</v>
      </c>
      <c r="J83" s="475">
        <f t="shared" si="12"/>
        <v>88.69665</v>
      </c>
      <c r="K83" s="442">
        <f t="shared" si="13"/>
        <v>97.56631500000002</v>
      </c>
      <c r="L83" s="472">
        <f t="shared" si="14"/>
        <v>102.0011475</v>
      </c>
      <c r="M83" s="442">
        <f t="shared" si="15"/>
        <v>106.43598</v>
      </c>
      <c r="N83" s="421">
        <v>115</v>
      </c>
      <c r="O83" s="323"/>
      <c r="P83" s="421">
        <v>0</v>
      </c>
    </row>
    <row r="84" spans="1:16" s="34" customFormat="1" ht="25.5" customHeight="1">
      <c r="A84" s="11">
        <v>81</v>
      </c>
      <c r="B84" s="464" t="s">
        <v>728</v>
      </c>
      <c r="C84" s="435" t="s">
        <v>15</v>
      </c>
      <c r="D84" s="448">
        <v>1</v>
      </c>
      <c r="E84" s="443">
        <v>1.79</v>
      </c>
      <c r="F84" s="443">
        <v>1.9</v>
      </c>
      <c r="G84" s="443">
        <v>50.24</v>
      </c>
      <c r="H84" s="443"/>
      <c r="I84" s="444" t="s">
        <v>727</v>
      </c>
      <c r="J84" s="479">
        <f t="shared" si="12"/>
        <v>94.42608000000001</v>
      </c>
      <c r="K84" s="479">
        <f t="shared" si="13"/>
        <v>103.86868800000002</v>
      </c>
      <c r="L84" s="479">
        <f t="shared" si="14"/>
        <v>108.58999200000001</v>
      </c>
      <c r="M84" s="479">
        <f t="shared" si="15"/>
        <v>113.31129600000001</v>
      </c>
      <c r="N84" s="421">
        <v>120</v>
      </c>
      <c r="O84" s="323"/>
      <c r="P84" s="421">
        <v>0</v>
      </c>
    </row>
    <row r="85" spans="1:16" s="34" customFormat="1" ht="25.5" customHeight="1">
      <c r="A85" s="11">
        <v>82</v>
      </c>
      <c r="B85" s="463" t="s">
        <v>542</v>
      </c>
      <c r="C85" s="483" t="s">
        <v>15</v>
      </c>
      <c r="D85" s="484">
        <v>1</v>
      </c>
      <c r="E85" s="440">
        <v>2.34</v>
      </c>
      <c r="F85" s="440">
        <v>2.42</v>
      </c>
      <c r="G85" s="440">
        <v>50.24</v>
      </c>
      <c r="H85" s="440"/>
      <c r="I85" s="441" t="s">
        <v>727</v>
      </c>
      <c r="J85" s="475">
        <f t="shared" si="12"/>
        <v>123.43968000000001</v>
      </c>
      <c r="K85" s="442">
        <f t="shared" si="13"/>
        <v>135.78364800000003</v>
      </c>
      <c r="L85" s="472">
        <f t="shared" si="14"/>
        <v>141.955632</v>
      </c>
      <c r="M85" s="442">
        <f t="shared" si="15"/>
        <v>148.12761600000002</v>
      </c>
      <c r="N85" s="421">
        <v>160</v>
      </c>
      <c r="O85" s="323"/>
      <c r="P85" s="421">
        <v>0</v>
      </c>
    </row>
    <row r="86" spans="1:16" s="34" customFormat="1" ht="25.5" customHeight="1">
      <c r="A86" s="11">
        <v>83</v>
      </c>
      <c r="B86" s="464" t="s">
        <v>637</v>
      </c>
      <c r="C86" s="435" t="s">
        <v>15</v>
      </c>
      <c r="D86" s="448">
        <v>1</v>
      </c>
      <c r="E86" s="443">
        <v>1.68</v>
      </c>
      <c r="F86" s="443">
        <v>1.8</v>
      </c>
      <c r="G86" s="443">
        <v>50.1</v>
      </c>
      <c r="H86" s="443"/>
      <c r="I86" s="444" t="s">
        <v>727</v>
      </c>
      <c r="J86" s="479">
        <f t="shared" si="12"/>
        <v>88.3764</v>
      </c>
      <c r="K86" s="479">
        <f t="shared" si="13"/>
        <v>97.21404000000001</v>
      </c>
      <c r="L86" s="479">
        <f t="shared" si="14"/>
        <v>101.63286</v>
      </c>
      <c r="M86" s="479">
        <f t="shared" si="15"/>
        <v>106.05168</v>
      </c>
      <c r="N86" s="421">
        <v>115</v>
      </c>
      <c r="O86" s="323"/>
      <c r="P86" s="421">
        <v>0</v>
      </c>
    </row>
    <row r="87" spans="1:17" ht="25.5" customHeight="1">
      <c r="A87" s="11">
        <v>84</v>
      </c>
      <c r="B87" s="463" t="s">
        <v>543</v>
      </c>
      <c r="C87" s="483" t="s">
        <v>15</v>
      </c>
      <c r="D87" s="484">
        <v>1</v>
      </c>
      <c r="E87" s="440">
        <v>2.22</v>
      </c>
      <c r="F87" s="440">
        <v>2.3</v>
      </c>
      <c r="G87" s="440">
        <v>49.24</v>
      </c>
      <c r="H87" s="440"/>
      <c r="I87" s="441" t="s">
        <v>727</v>
      </c>
      <c r="J87" s="475">
        <f t="shared" si="12"/>
        <v>114.77844000000002</v>
      </c>
      <c r="K87" s="442">
        <f t="shared" si="13"/>
        <v>126.25628400000004</v>
      </c>
      <c r="L87" s="472">
        <f t="shared" si="14"/>
        <v>131.995206</v>
      </c>
      <c r="M87" s="442">
        <f t="shared" si="15"/>
        <v>137.73412800000003</v>
      </c>
      <c r="N87" s="421">
        <v>150</v>
      </c>
      <c r="P87" s="421">
        <v>0</v>
      </c>
      <c r="Q87" s="34"/>
    </row>
    <row r="88" spans="1:17" ht="25.5" customHeight="1">
      <c r="A88" s="11">
        <v>85</v>
      </c>
      <c r="B88" s="464" t="s">
        <v>544</v>
      </c>
      <c r="C88" s="435" t="s">
        <v>15</v>
      </c>
      <c r="D88" s="448">
        <v>1</v>
      </c>
      <c r="E88" s="443">
        <v>2.97</v>
      </c>
      <c r="F88" s="443">
        <v>3.1</v>
      </c>
      <c r="G88" s="443">
        <v>49.74</v>
      </c>
      <c r="H88" s="443"/>
      <c r="I88" s="444" t="s">
        <v>727</v>
      </c>
      <c r="J88" s="479">
        <f t="shared" si="12"/>
        <v>155.11419</v>
      </c>
      <c r="K88" s="479">
        <f t="shared" si="13"/>
        <v>170.62560900000003</v>
      </c>
      <c r="L88" s="479">
        <f t="shared" si="14"/>
        <v>178.3813185</v>
      </c>
      <c r="M88" s="479">
        <f t="shared" si="15"/>
        <v>186.13702800000002</v>
      </c>
      <c r="N88" s="421">
        <v>200</v>
      </c>
      <c r="P88" s="421">
        <v>0</v>
      </c>
      <c r="Q88" s="34"/>
    </row>
    <row r="89" spans="1:17" ht="25.5" customHeight="1">
      <c r="A89" s="11">
        <v>86</v>
      </c>
      <c r="B89" s="463" t="s">
        <v>545</v>
      </c>
      <c r="C89" s="483" t="s">
        <v>15</v>
      </c>
      <c r="D89" s="484">
        <v>1</v>
      </c>
      <c r="E89" s="440"/>
      <c r="F89" s="440"/>
      <c r="G89" s="440"/>
      <c r="H89" s="440"/>
      <c r="I89" s="441" t="s">
        <v>727</v>
      </c>
      <c r="J89" s="475">
        <f t="shared" si="12"/>
        <v>0</v>
      </c>
      <c r="K89" s="442">
        <f t="shared" si="13"/>
        <v>0</v>
      </c>
      <c r="L89" s="472">
        <f t="shared" si="14"/>
        <v>0</v>
      </c>
      <c r="M89" s="442">
        <f t="shared" si="15"/>
        <v>0</v>
      </c>
      <c r="N89" s="421">
        <v>0</v>
      </c>
      <c r="P89" s="421">
        <v>0</v>
      </c>
      <c r="Q89" s="34"/>
    </row>
    <row r="90" spans="1:17" ht="25.5" customHeight="1">
      <c r="A90" s="11">
        <v>87</v>
      </c>
      <c r="B90" s="464" t="s">
        <v>546</v>
      </c>
      <c r="C90" s="435" t="s">
        <v>15</v>
      </c>
      <c r="D90" s="448">
        <v>1</v>
      </c>
      <c r="E90" s="443">
        <v>3</v>
      </c>
      <c r="F90" s="443">
        <v>3.2</v>
      </c>
      <c r="G90" s="443">
        <v>49.69</v>
      </c>
      <c r="H90" s="443"/>
      <c r="I90" s="444" t="s">
        <v>727</v>
      </c>
      <c r="J90" s="479">
        <f t="shared" si="12"/>
        <v>156.5235</v>
      </c>
      <c r="K90" s="479">
        <f t="shared" si="13"/>
        <v>172.17585000000003</v>
      </c>
      <c r="L90" s="479">
        <f t="shared" si="14"/>
        <v>180.002025</v>
      </c>
      <c r="M90" s="479">
        <f t="shared" si="15"/>
        <v>187.8282</v>
      </c>
      <c r="N90" s="421">
        <v>200</v>
      </c>
      <c r="P90" s="421">
        <v>0</v>
      </c>
      <c r="Q90" s="34"/>
    </row>
    <row r="91" spans="1:17" ht="25.5" customHeight="1">
      <c r="A91" s="11">
        <v>88</v>
      </c>
      <c r="B91" s="463" t="s">
        <v>547</v>
      </c>
      <c r="C91" s="483" t="s">
        <v>15</v>
      </c>
      <c r="D91" s="484">
        <v>1</v>
      </c>
      <c r="E91" s="440">
        <v>3.6</v>
      </c>
      <c r="F91" s="440">
        <v>3.8</v>
      </c>
      <c r="G91" s="440">
        <v>49.24</v>
      </c>
      <c r="H91" s="440"/>
      <c r="I91" s="441" t="s">
        <v>727</v>
      </c>
      <c r="J91" s="475">
        <f t="shared" si="12"/>
        <v>186.12720000000002</v>
      </c>
      <c r="K91" s="442">
        <f t="shared" si="13"/>
        <v>204.73992000000004</v>
      </c>
      <c r="L91" s="472">
        <f t="shared" si="14"/>
        <v>214.04628</v>
      </c>
      <c r="M91" s="442">
        <f t="shared" si="15"/>
        <v>223.35264</v>
      </c>
      <c r="N91" s="421">
        <v>230</v>
      </c>
      <c r="P91" s="421">
        <v>0</v>
      </c>
      <c r="Q91" s="34"/>
    </row>
    <row r="92" spans="1:17" ht="25.5" customHeight="1">
      <c r="A92" s="11">
        <v>89</v>
      </c>
      <c r="B92" s="464" t="s">
        <v>708</v>
      </c>
      <c r="C92" s="435" t="s">
        <v>15</v>
      </c>
      <c r="D92" s="448">
        <v>1</v>
      </c>
      <c r="E92" s="443">
        <v>5.25</v>
      </c>
      <c r="F92" s="443">
        <v>5.4</v>
      </c>
      <c r="G92" s="443">
        <v>44.6</v>
      </c>
      <c r="H92" s="443"/>
      <c r="I92" s="444" t="s">
        <v>727</v>
      </c>
      <c r="J92" s="479">
        <f t="shared" si="12"/>
        <v>245.85750000000002</v>
      </c>
      <c r="K92" s="479">
        <f t="shared" si="13"/>
        <v>270.44325000000003</v>
      </c>
      <c r="L92" s="479">
        <f t="shared" si="14"/>
        <v>282.736125</v>
      </c>
      <c r="M92" s="479">
        <f t="shared" si="15"/>
        <v>295.029</v>
      </c>
      <c r="N92" s="421">
        <v>310</v>
      </c>
      <c r="P92" s="421">
        <v>0</v>
      </c>
      <c r="Q92" s="34"/>
    </row>
    <row r="93" spans="1:17" ht="25.5" customHeight="1">
      <c r="A93" s="11">
        <v>90</v>
      </c>
      <c r="B93" s="463" t="s">
        <v>548</v>
      </c>
      <c r="C93" s="483" t="s">
        <v>15</v>
      </c>
      <c r="D93" s="484">
        <v>1</v>
      </c>
      <c r="E93" s="440">
        <v>7.15</v>
      </c>
      <c r="F93" s="440">
        <v>7.3</v>
      </c>
      <c r="G93" s="440">
        <v>44.6</v>
      </c>
      <c r="H93" s="440"/>
      <c r="I93" s="441" t="s">
        <v>727</v>
      </c>
      <c r="J93" s="475">
        <f t="shared" si="12"/>
        <v>334.83450000000005</v>
      </c>
      <c r="K93" s="442">
        <f t="shared" si="13"/>
        <v>368.3179500000001</v>
      </c>
      <c r="L93" s="472">
        <f t="shared" si="14"/>
        <v>385.059675</v>
      </c>
      <c r="M93" s="442">
        <f t="shared" si="15"/>
        <v>401.80140000000006</v>
      </c>
      <c r="N93" s="421">
        <v>410</v>
      </c>
      <c r="P93" s="421">
        <v>0</v>
      </c>
      <c r="Q93" s="34"/>
    </row>
    <row r="94" spans="1:17" ht="25.5" customHeight="1">
      <c r="A94" s="11">
        <v>91</v>
      </c>
      <c r="B94" s="480" t="s">
        <v>549</v>
      </c>
      <c r="C94" s="481" t="s">
        <v>15</v>
      </c>
      <c r="D94" s="482">
        <v>1</v>
      </c>
      <c r="E94" s="445">
        <v>9.02</v>
      </c>
      <c r="F94" s="445">
        <v>9.2</v>
      </c>
      <c r="G94" s="445">
        <v>44.6</v>
      </c>
      <c r="H94" s="445"/>
      <c r="I94" s="446" t="s">
        <v>727</v>
      </c>
      <c r="J94" s="479">
        <f t="shared" si="12"/>
        <v>422.40659999999997</v>
      </c>
      <c r="K94" s="479">
        <f t="shared" si="13"/>
        <v>464.64726</v>
      </c>
      <c r="L94" s="479">
        <f t="shared" si="14"/>
        <v>485.7675899999999</v>
      </c>
      <c r="M94" s="479">
        <f t="shared" si="15"/>
        <v>506.88791999999995</v>
      </c>
      <c r="N94" s="421">
        <v>510</v>
      </c>
      <c r="P94" s="421">
        <v>0</v>
      </c>
      <c r="Q94" s="34"/>
    </row>
    <row r="95" spans="1:17" ht="25.5" customHeight="1">
      <c r="A95" s="11">
        <v>92</v>
      </c>
      <c r="B95" s="464" t="s">
        <v>676</v>
      </c>
      <c r="C95" s="435" t="s">
        <v>15</v>
      </c>
      <c r="D95" s="448">
        <v>1</v>
      </c>
      <c r="E95" s="432"/>
      <c r="F95" s="443"/>
      <c r="G95" s="445">
        <v>39</v>
      </c>
      <c r="H95" s="445"/>
      <c r="I95" s="446" t="s">
        <v>727</v>
      </c>
      <c r="J95" s="475">
        <f t="shared" si="12"/>
        <v>0</v>
      </c>
      <c r="K95" s="442">
        <f t="shared" si="13"/>
        <v>0</v>
      </c>
      <c r="L95" s="472">
        <f t="shared" si="14"/>
        <v>0</v>
      </c>
      <c r="M95" s="442">
        <f t="shared" si="15"/>
        <v>0</v>
      </c>
      <c r="N95" s="421">
        <v>0</v>
      </c>
      <c r="P95" s="421">
        <v>0</v>
      </c>
      <c r="Q95" s="34"/>
    </row>
    <row r="96" spans="1:16" ht="19.5" customHeight="1">
      <c r="A96" s="11">
        <v>93</v>
      </c>
      <c r="B96" s="433" t="s">
        <v>553</v>
      </c>
      <c r="C96" s="422" t="s">
        <v>13</v>
      </c>
      <c r="D96" s="448">
        <v>1</v>
      </c>
      <c r="E96" s="449"/>
      <c r="F96" s="449"/>
      <c r="G96" s="437"/>
      <c r="H96" s="437"/>
      <c r="I96" s="437"/>
      <c r="J96" s="477"/>
      <c r="K96" s="437"/>
      <c r="L96" s="473"/>
      <c r="M96" s="437"/>
      <c r="N96" s="421">
        <v>0</v>
      </c>
      <c r="P96" s="421">
        <v>0</v>
      </c>
    </row>
    <row r="97" spans="1:16" ht="19.5" customHeight="1">
      <c r="A97" s="11">
        <v>94</v>
      </c>
      <c r="B97" s="433" t="s">
        <v>554</v>
      </c>
      <c r="C97" s="422" t="s">
        <v>13</v>
      </c>
      <c r="D97" s="448">
        <v>1</v>
      </c>
      <c r="E97" s="449"/>
      <c r="F97" s="449"/>
      <c r="G97" s="437"/>
      <c r="H97" s="437"/>
      <c r="I97" s="437"/>
      <c r="J97" s="477"/>
      <c r="K97" s="437"/>
      <c r="L97" s="473"/>
      <c r="M97" s="437"/>
      <c r="N97" s="421">
        <v>0</v>
      </c>
      <c r="P97" s="421">
        <v>0</v>
      </c>
    </row>
    <row r="98" spans="1:16" ht="19.5" customHeight="1">
      <c r="A98" s="11">
        <v>95</v>
      </c>
      <c r="B98" s="433" t="s">
        <v>555</v>
      </c>
      <c r="C98" s="422" t="s">
        <v>13</v>
      </c>
      <c r="D98" s="448">
        <v>1</v>
      </c>
      <c r="E98" s="449"/>
      <c r="F98" s="449"/>
      <c r="G98" s="437"/>
      <c r="H98" s="437"/>
      <c r="I98" s="437"/>
      <c r="J98" s="477"/>
      <c r="K98" s="437"/>
      <c r="L98" s="473"/>
      <c r="M98" s="437"/>
      <c r="N98" s="421">
        <v>0</v>
      </c>
      <c r="P98" s="421">
        <v>0</v>
      </c>
    </row>
    <row r="99" spans="1:16" ht="15.75" customHeight="1">
      <c r="A99" s="11">
        <v>96</v>
      </c>
      <c r="B99" s="433" t="s">
        <v>556</v>
      </c>
      <c r="C99" s="422" t="s">
        <v>13</v>
      </c>
      <c r="D99" s="448">
        <v>1</v>
      </c>
      <c r="E99" s="449"/>
      <c r="F99" s="449"/>
      <c r="G99" s="437"/>
      <c r="H99" s="437"/>
      <c r="I99" s="437"/>
      <c r="J99" s="477"/>
      <c r="K99" s="437"/>
      <c r="L99" s="473"/>
      <c r="M99" s="437"/>
      <c r="N99" s="421">
        <v>0</v>
      </c>
      <c r="P99" s="421">
        <v>0</v>
      </c>
    </row>
    <row r="100" spans="1:16" ht="15.75" customHeight="1">
      <c r="A100" s="11">
        <v>97</v>
      </c>
      <c r="B100" s="458" t="s">
        <v>682</v>
      </c>
      <c r="C100" s="422" t="s">
        <v>13</v>
      </c>
      <c r="D100" s="448">
        <v>1</v>
      </c>
      <c r="E100" s="449"/>
      <c r="F100" s="449"/>
      <c r="G100" s="437"/>
      <c r="H100" s="437"/>
      <c r="I100" s="437"/>
      <c r="J100" s="477"/>
      <c r="K100" s="437"/>
      <c r="L100" s="473"/>
      <c r="M100" s="437"/>
      <c r="N100" s="421">
        <v>0</v>
      </c>
      <c r="P100" s="421">
        <v>0</v>
      </c>
    </row>
    <row r="101" spans="1:16" ht="15.75" customHeight="1">
      <c r="A101" s="11">
        <v>98</v>
      </c>
      <c r="B101" s="458" t="s">
        <v>557</v>
      </c>
      <c r="C101" s="422" t="s">
        <v>13</v>
      </c>
      <c r="D101" s="448">
        <v>1</v>
      </c>
      <c r="E101" s="449"/>
      <c r="F101" s="449"/>
      <c r="G101" s="437"/>
      <c r="H101" s="437"/>
      <c r="I101" s="437"/>
      <c r="J101" s="477"/>
      <c r="K101" s="437"/>
      <c r="L101" s="473"/>
      <c r="M101" s="437"/>
      <c r="N101" s="421">
        <v>0</v>
      </c>
      <c r="P101" s="421">
        <v>0</v>
      </c>
    </row>
    <row r="102" spans="1:16" ht="15.75" customHeight="1">
      <c r="A102" s="11">
        <v>99</v>
      </c>
      <c r="B102" s="466" t="s">
        <v>604</v>
      </c>
      <c r="C102" s="435" t="s">
        <v>111</v>
      </c>
      <c r="D102" s="448">
        <v>1</v>
      </c>
      <c r="E102" s="449"/>
      <c r="F102" s="449"/>
      <c r="G102" s="437"/>
      <c r="H102" s="437"/>
      <c r="I102" s="437"/>
      <c r="J102" s="477"/>
      <c r="K102" s="437"/>
      <c r="L102" s="473"/>
      <c r="M102" s="437"/>
      <c r="N102" s="421">
        <v>0</v>
      </c>
      <c r="P102" s="421">
        <v>0</v>
      </c>
    </row>
    <row r="103" spans="1:16" ht="15.75" customHeight="1">
      <c r="A103" s="11">
        <v>100</v>
      </c>
      <c r="B103" s="467"/>
      <c r="C103" s="435" t="s">
        <v>111</v>
      </c>
      <c r="D103" s="448">
        <v>1</v>
      </c>
      <c r="E103" s="449"/>
      <c r="F103" s="449"/>
      <c r="G103" s="437"/>
      <c r="H103" s="437"/>
      <c r="I103" s="437"/>
      <c r="J103" s="477"/>
      <c r="K103" s="437"/>
      <c r="L103" s="473"/>
      <c r="M103" s="437"/>
      <c r="N103" s="421">
        <v>0</v>
      </c>
      <c r="P103" s="421">
        <v>0</v>
      </c>
    </row>
    <row r="104" spans="1:16" ht="15.75" customHeight="1">
      <c r="A104" s="11">
        <v>101</v>
      </c>
      <c r="B104" s="468" t="s">
        <v>587</v>
      </c>
      <c r="C104" s="435" t="s">
        <v>111</v>
      </c>
      <c r="D104" s="448">
        <v>1</v>
      </c>
      <c r="E104" s="449"/>
      <c r="F104" s="449"/>
      <c r="G104" s="437"/>
      <c r="H104" s="437"/>
      <c r="I104" s="437"/>
      <c r="J104" s="477"/>
      <c r="K104" s="437"/>
      <c r="L104" s="473"/>
      <c r="M104" s="437"/>
      <c r="N104" s="421">
        <v>0</v>
      </c>
      <c r="P104" s="421">
        <v>0</v>
      </c>
    </row>
    <row r="105" spans="1:16" ht="15.75" customHeight="1">
      <c r="A105" s="11">
        <v>102</v>
      </c>
      <c r="B105" s="466" t="s">
        <v>605</v>
      </c>
      <c r="C105" s="422" t="s">
        <v>111</v>
      </c>
      <c r="D105" s="448">
        <v>1</v>
      </c>
      <c r="E105" s="449"/>
      <c r="F105" s="449"/>
      <c r="G105" s="437"/>
      <c r="H105" s="437"/>
      <c r="I105" s="437"/>
      <c r="J105" s="477"/>
      <c r="K105" s="437"/>
      <c r="L105" s="473"/>
      <c r="M105" s="437"/>
      <c r="N105" s="421">
        <v>0</v>
      </c>
      <c r="P105" s="421">
        <v>0</v>
      </c>
    </row>
    <row r="106" spans="1:16" ht="15.75" customHeight="1">
      <c r="A106" s="11">
        <v>103</v>
      </c>
      <c r="B106" s="468" t="s">
        <v>570</v>
      </c>
      <c r="C106" s="422" t="s">
        <v>111</v>
      </c>
      <c r="D106" s="448">
        <v>1</v>
      </c>
      <c r="E106" s="449"/>
      <c r="F106" s="449"/>
      <c r="G106" s="437"/>
      <c r="H106" s="437"/>
      <c r="I106" s="437"/>
      <c r="J106" s="477"/>
      <c r="K106" s="437"/>
      <c r="L106" s="473"/>
      <c r="M106" s="437"/>
      <c r="N106" s="421">
        <v>0</v>
      </c>
      <c r="P106" s="421">
        <v>0</v>
      </c>
    </row>
    <row r="107" spans="1:16" ht="15.75" customHeight="1">
      <c r="A107" s="11">
        <v>104</v>
      </c>
      <c r="B107" s="469" t="s">
        <v>559</v>
      </c>
      <c r="C107" s="435" t="s">
        <v>111</v>
      </c>
      <c r="D107" s="448">
        <v>1</v>
      </c>
      <c r="E107" s="449"/>
      <c r="F107" s="449"/>
      <c r="G107" s="437"/>
      <c r="H107" s="437"/>
      <c r="I107" s="437"/>
      <c r="J107" s="477"/>
      <c r="K107" s="437"/>
      <c r="L107" s="473"/>
      <c r="M107" s="437"/>
      <c r="N107" s="421">
        <v>0</v>
      </c>
      <c r="P107" s="421">
        <v>0</v>
      </c>
    </row>
    <row r="108" spans="1:16" ht="15.75" customHeight="1">
      <c r="A108" s="11">
        <v>105</v>
      </c>
      <c r="B108" s="470"/>
      <c r="E108" s="449"/>
      <c r="F108" s="449"/>
      <c r="G108" s="437"/>
      <c r="H108" s="437"/>
      <c r="I108" s="437"/>
      <c r="J108" s="477"/>
      <c r="K108" s="437"/>
      <c r="L108" s="473"/>
      <c r="M108" s="437"/>
      <c r="N108" s="421">
        <v>0</v>
      </c>
      <c r="P108" s="421">
        <v>0</v>
      </c>
    </row>
    <row r="109" spans="1:16" ht="20.25" customHeight="1">
      <c r="A109" s="11">
        <v>106</v>
      </c>
      <c r="P109" s="421">
        <v>0</v>
      </c>
    </row>
    <row r="110" spans="1:16" ht="20.25" customHeight="1">
      <c r="A110" s="11">
        <v>107</v>
      </c>
      <c r="P110" s="421">
        <v>0</v>
      </c>
    </row>
    <row r="111" spans="1:16" ht="20.25" customHeight="1">
      <c r="A111" s="11">
        <v>108</v>
      </c>
      <c r="P111" s="421">
        <v>0</v>
      </c>
    </row>
    <row r="112" spans="1:16" ht="20.25" customHeight="1">
      <c r="A112" s="11">
        <v>109</v>
      </c>
      <c r="P112" s="421">
        <v>0</v>
      </c>
    </row>
    <row r="113" spans="1:16" ht="20.25" customHeight="1">
      <c r="A113" s="11">
        <v>110</v>
      </c>
      <c r="P113" s="421">
        <v>0</v>
      </c>
    </row>
    <row r="114" ht="20.25" customHeight="1">
      <c r="A114" s="11">
        <v>111</v>
      </c>
    </row>
  </sheetData>
  <sheetProtection/>
  <mergeCells count="4">
    <mergeCell ref="G1:H1"/>
    <mergeCell ref="N1:N3"/>
    <mergeCell ref="J1:J2"/>
    <mergeCell ref="A1:A3"/>
  </mergeCells>
  <printOptions horizontalCentered="1"/>
  <pageMargins left="0" right="0" top="0" bottom="0" header="0" footer="0"/>
  <pageSetup fitToHeight="0" horizontalDpi="600" verticalDpi="600" orientation="portrait" paperSize="9" scale="53" r:id="rId1"/>
  <rowBreaks count="1" manualBreakCount="1">
    <brk id="9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D24" sqref="D24"/>
    </sheetView>
  </sheetViews>
  <sheetFormatPr defaultColWidth="9.00390625" defaultRowHeight="23.25" customHeight="1"/>
  <cols>
    <col min="1" max="1" width="66.625" style="338" customWidth="1"/>
    <col min="2" max="16384" width="8.875" style="338" customWidth="1"/>
  </cols>
  <sheetData>
    <row r="1" spans="1:11" ht="23.25" customHeight="1">
      <c r="A1" s="932" t="s">
        <v>483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</row>
    <row r="2" spans="1:11" ht="27.75" customHeight="1">
      <c r="A2" s="932" t="s">
        <v>489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</row>
    <row r="3" spans="1:7" ht="23.25" customHeight="1">
      <c r="A3" s="334" t="s">
        <v>492</v>
      </c>
      <c r="B3" s="330"/>
      <c r="C3" s="325"/>
      <c r="D3" s="339"/>
      <c r="E3" s="324"/>
      <c r="F3" s="324"/>
      <c r="G3" s="324"/>
    </row>
    <row r="4" spans="1:7" ht="23.25" customHeight="1">
      <c r="A4" s="337" t="s">
        <v>491</v>
      </c>
      <c r="B4" s="330"/>
      <c r="C4" s="325"/>
      <c r="D4" s="339"/>
      <c r="E4" s="324"/>
      <c r="F4" s="324"/>
      <c r="G4" s="324"/>
    </row>
    <row r="5" spans="1:7" ht="23.25" customHeight="1">
      <c r="A5" s="333" t="s">
        <v>490</v>
      </c>
      <c r="B5" s="330"/>
      <c r="C5" s="325"/>
      <c r="D5" s="339"/>
      <c r="E5" s="324"/>
      <c r="F5" s="324"/>
      <c r="G5" s="324"/>
    </row>
    <row r="6" spans="1:7" ht="23.25" customHeight="1">
      <c r="A6" s="340" t="s">
        <v>494</v>
      </c>
      <c r="B6" s="330"/>
      <c r="C6" s="325"/>
      <c r="D6" s="339"/>
      <c r="E6" s="324"/>
      <c r="F6" s="324"/>
      <c r="G6" s="324"/>
    </row>
    <row r="7" spans="1:7" ht="23.25" customHeight="1">
      <c r="A7" s="340" t="s">
        <v>493</v>
      </c>
      <c r="B7" s="329"/>
      <c r="C7" s="324"/>
      <c r="D7" s="327"/>
      <c r="E7" s="327"/>
      <c r="F7" s="327"/>
      <c r="G7" s="327"/>
    </row>
    <row r="8" spans="1:7" ht="23.25" customHeight="1">
      <c r="A8" s="1"/>
      <c r="B8" s="329"/>
      <c r="C8" s="324"/>
      <c r="D8" s="327"/>
      <c r="E8" s="327"/>
      <c r="F8" s="327"/>
      <c r="G8" s="327"/>
    </row>
    <row r="9" spans="1:7" ht="23.25" customHeight="1">
      <c r="A9" s="335" t="s">
        <v>499</v>
      </c>
      <c r="B9" s="327"/>
      <c r="C9" s="327"/>
      <c r="D9" s="331"/>
      <c r="E9" s="331"/>
      <c r="F9" s="331"/>
      <c r="G9" s="331"/>
    </row>
    <row r="10" spans="1:7" ht="23.25" customHeight="1">
      <c r="A10" s="332" t="s">
        <v>500</v>
      </c>
      <c r="B10" s="326"/>
      <c r="C10" s="325"/>
      <c r="D10" s="339"/>
      <c r="E10" s="324"/>
      <c r="F10" s="324"/>
      <c r="G10" s="324"/>
    </row>
    <row r="11" spans="1:7" ht="23.25" customHeight="1">
      <c r="A11" s="332" t="s">
        <v>495</v>
      </c>
      <c r="B11" s="326"/>
      <c r="C11" s="325"/>
      <c r="D11" s="324"/>
      <c r="E11" s="324"/>
      <c r="F11" s="324"/>
      <c r="G11" s="324"/>
    </row>
    <row r="12" spans="1:7" ht="23.25" customHeight="1">
      <c r="A12" s="332"/>
      <c r="B12" s="326"/>
      <c r="C12" s="325"/>
      <c r="D12" s="339"/>
      <c r="E12" s="324"/>
      <c r="F12" s="324"/>
      <c r="G12" s="324"/>
    </row>
    <row r="13" spans="1:7" ht="23.25" customHeight="1">
      <c r="A13" s="335" t="s">
        <v>501</v>
      </c>
      <c r="B13" s="327"/>
      <c r="C13" s="327"/>
      <c r="D13" s="331"/>
      <c r="E13" s="331"/>
      <c r="F13" s="331"/>
      <c r="G13" s="331"/>
    </row>
    <row r="14" spans="1:7" ht="23.25" customHeight="1">
      <c r="A14" s="332" t="s">
        <v>502</v>
      </c>
      <c r="B14" s="326"/>
      <c r="C14" s="325"/>
      <c r="D14" s="339"/>
      <c r="E14" s="324"/>
      <c r="F14" s="324"/>
      <c r="G14" s="324"/>
    </row>
    <row r="15" spans="1:7" ht="23.25" customHeight="1">
      <c r="A15" s="342" t="s">
        <v>496</v>
      </c>
      <c r="B15" s="326"/>
      <c r="C15" s="325"/>
      <c r="D15" s="324"/>
      <c r="E15" s="324"/>
      <c r="F15" s="324"/>
      <c r="G15" s="324"/>
    </row>
    <row r="16" spans="1:7" ht="23.25" customHeight="1">
      <c r="A16" s="324"/>
      <c r="B16" s="326"/>
      <c r="C16" s="325"/>
      <c r="D16" s="324"/>
      <c r="E16" s="324"/>
      <c r="F16" s="324"/>
      <c r="G16" s="324"/>
    </row>
    <row r="17" spans="1:7" ht="23.25" customHeight="1">
      <c r="A17" s="344" t="s">
        <v>481</v>
      </c>
      <c r="B17" s="326"/>
      <c r="C17" s="325"/>
      <c r="D17" s="324"/>
      <c r="E17" s="324"/>
      <c r="F17" s="324"/>
      <c r="G17" s="324"/>
    </row>
    <row r="18" spans="1:7" ht="23.25" customHeight="1">
      <c r="A18" s="26" t="s">
        <v>482</v>
      </c>
      <c r="B18" s="326"/>
      <c r="C18" s="325"/>
      <c r="D18" s="324"/>
      <c r="E18" s="324"/>
      <c r="F18" s="324"/>
      <c r="G18" s="324"/>
    </row>
    <row r="19" spans="1:7" ht="23.25" customHeight="1">
      <c r="A19" s="26"/>
      <c r="B19" s="326"/>
      <c r="C19" s="325"/>
      <c r="D19" s="324"/>
      <c r="E19" s="324"/>
      <c r="F19" s="324"/>
      <c r="G19" s="324"/>
    </row>
    <row r="20" spans="1:7" ht="23.25" customHeight="1">
      <c r="A20" s="26"/>
      <c r="B20" s="326"/>
      <c r="C20" s="325"/>
      <c r="D20" s="324"/>
      <c r="E20" s="324"/>
      <c r="F20" s="324"/>
      <c r="G20" s="324"/>
    </row>
    <row r="21" spans="1:7" ht="23.25" customHeight="1">
      <c r="A21" s="2" t="s">
        <v>497</v>
      </c>
      <c r="B21" s="326"/>
      <c r="C21" s="325"/>
      <c r="D21" s="324"/>
      <c r="E21" s="324"/>
      <c r="F21" s="324"/>
      <c r="G21" s="324"/>
    </row>
    <row r="22" spans="1:7" ht="23.25" customHeight="1">
      <c r="A22" s="341" t="s">
        <v>498</v>
      </c>
      <c r="B22" s="326"/>
      <c r="C22" s="325"/>
      <c r="D22" s="328"/>
      <c r="E22" s="328"/>
      <c r="F22" s="328"/>
      <c r="G22" s="328"/>
    </row>
    <row r="23" spans="1:7" ht="23.25" customHeight="1">
      <c r="A23" s="336" t="s">
        <v>505</v>
      </c>
      <c r="B23" s="326"/>
      <c r="C23" s="325"/>
      <c r="D23" s="324"/>
      <c r="E23" s="324"/>
      <c r="F23" s="324"/>
      <c r="G23" s="324"/>
    </row>
    <row r="24" spans="1:7" ht="23.25" customHeight="1">
      <c r="A24" s="336" t="s">
        <v>506</v>
      </c>
      <c r="B24" s="326"/>
      <c r="C24" s="325"/>
      <c r="D24" s="339"/>
      <c r="E24" s="324"/>
      <c r="G24" s="324"/>
    </row>
    <row r="25" spans="1:7" ht="23.25" customHeight="1">
      <c r="A25" s="334" t="s">
        <v>487</v>
      </c>
      <c r="B25" s="326"/>
      <c r="E25" s="324"/>
      <c r="F25" s="324"/>
      <c r="G25" s="324"/>
    </row>
    <row r="26" spans="1:3" ht="23.25" customHeight="1">
      <c r="A26" s="343" t="s">
        <v>486</v>
      </c>
      <c r="C26" s="343"/>
    </row>
    <row r="27" ht="23.25" customHeight="1">
      <c r="A27" s="343" t="s">
        <v>488</v>
      </c>
    </row>
    <row r="30" ht="23.25" customHeight="1">
      <c r="A30" s="334" t="s">
        <v>484</v>
      </c>
    </row>
    <row r="31" ht="23.25" customHeight="1">
      <c r="A31" s="334" t="s">
        <v>485</v>
      </c>
    </row>
    <row r="32" ht="23.25" customHeight="1">
      <c r="A32" s="343" t="s">
        <v>507</v>
      </c>
    </row>
    <row r="33" ht="23.25" customHeight="1">
      <c r="A33" s="334" t="s">
        <v>503</v>
      </c>
    </row>
    <row r="34" ht="23.25" customHeight="1">
      <c r="A34" s="334" t="s">
        <v>504</v>
      </c>
    </row>
    <row r="37" ht="23.25" customHeight="1">
      <c r="A37" s="3" t="s">
        <v>16</v>
      </c>
    </row>
  </sheetData>
  <sheetProtection/>
  <mergeCells count="2">
    <mergeCell ref="A2:K2"/>
    <mergeCell ref="A1:K1"/>
  </mergeCells>
  <hyperlinks>
    <hyperlink ref="A26" r:id="rId1" display="\\e.mail.ru\compose\?mailto=mailto:2968052@bk.ru"/>
    <hyperlink ref="A27" r:id="rId2" display="http://www.setkakras.ru/"/>
    <hyperlink ref="A32" r:id="rId3" display="\\e.mail.ru\compose\?mailto=mailto:2968052@bk.ru"/>
  </hyperlinks>
  <printOptions/>
  <pageMargins left="0.11811023622047245" right="0.1968503937007874" top="0.15748031496062992" bottom="0.35433070866141736" header="0.31496062992125984" footer="0.31496062992125984"/>
  <pageSetup horizontalDpi="600" verticalDpi="600" orientation="portrait" paperSize="9" scale="65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7">
      <selection activeCell="J16" sqref="J16"/>
    </sheetView>
  </sheetViews>
  <sheetFormatPr defaultColWidth="9.00390625" defaultRowHeight="18" customHeight="1"/>
  <cols>
    <col min="1" max="1" width="5.375" style="0" customWidth="1"/>
    <col min="2" max="2" width="47.50390625" style="0" customWidth="1"/>
    <col min="3" max="3" width="7.00390625" style="0" customWidth="1"/>
    <col min="4" max="18" width="3.625" style="0" customWidth="1"/>
    <col min="19" max="19" width="8.50390625" style="0" customWidth="1"/>
    <col min="20" max="24" width="3.625" style="0" customWidth="1"/>
  </cols>
  <sheetData>
    <row r="1" spans="1:24" ht="21" customHeight="1">
      <c r="A1" s="29">
        <v>1</v>
      </c>
      <c r="B1" s="256" t="s">
        <v>638</v>
      </c>
      <c r="C1" s="8"/>
      <c r="D1" s="357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</row>
    <row r="2" spans="1:24" ht="21" customHeight="1">
      <c r="A2" s="29">
        <v>2</v>
      </c>
      <c r="B2" s="256" t="s">
        <v>145</v>
      </c>
      <c r="C2" s="8" t="s">
        <v>6</v>
      </c>
      <c r="D2" s="357">
        <v>2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</row>
    <row r="3" spans="1:24" ht="21" customHeight="1">
      <c r="A3" s="29">
        <v>3</v>
      </c>
      <c r="B3" s="256" t="s">
        <v>88</v>
      </c>
      <c r="C3" s="8" t="s">
        <v>6</v>
      </c>
      <c r="D3" s="357">
        <v>20</v>
      </c>
      <c r="E3" s="358">
        <v>50</v>
      </c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>
        <f>SUM(D3:R3)</f>
        <v>70</v>
      </c>
      <c r="T3" s="358"/>
      <c r="U3" s="358"/>
      <c r="V3" s="358"/>
      <c r="W3" s="358"/>
      <c r="X3" s="358"/>
    </row>
    <row r="4" spans="1:24" ht="21" customHeight="1">
      <c r="A4" s="29">
        <v>4</v>
      </c>
      <c r="B4" s="256" t="s">
        <v>89</v>
      </c>
      <c r="C4" s="8" t="s">
        <v>6</v>
      </c>
      <c r="D4" s="357">
        <v>20</v>
      </c>
      <c r="E4" s="358">
        <v>20</v>
      </c>
      <c r="F4" s="358">
        <v>5</v>
      </c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>
        <f aca="true" t="shared" si="0" ref="S4:S56">SUM(D4:R4)</f>
        <v>45</v>
      </c>
      <c r="T4" s="358"/>
      <c r="U4" s="358"/>
      <c r="V4" s="358"/>
      <c r="W4" s="358"/>
      <c r="X4" s="358"/>
    </row>
    <row r="5" spans="1:24" ht="21" customHeight="1">
      <c r="A5" s="29">
        <v>5</v>
      </c>
      <c r="B5" s="256" t="s">
        <v>103</v>
      </c>
      <c r="C5" s="8" t="s">
        <v>6</v>
      </c>
      <c r="D5" s="357">
        <v>40</v>
      </c>
      <c r="E5" s="358">
        <v>10</v>
      </c>
      <c r="F5" s="358">
        <v>4</v>
      </c>
      <c r="G5" s="358">
        <v>20</v>
      </c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>
        <f t="shared" si="0"/>
        <v>74</v>
      </c>
      <c r="T5" s="358"/>
      <c r="U5" s="358"/>
      <c r="V5" s="358"/>
      <c r="W5" s="358"/>
      <c r="X5" s="358"/>
    </row>
    <row r="6" spans="1:24" ht="21" customHeight="1">
      <c r="A6" s="29">
        <v>6</v>
      </c>
      <c r="B6" s="306" t="s">
        <v>561</v>
      </c>
      <c r="C6" s="8" t="s">
        <v>6</v>
      </c>
      <c r="D6" s="357">
        <v>15</v>
      </c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>
        <f t="shared" si="0"/>
        <v>15</v>
      </c>
      <c r="T6" s="358"/>
      <c r="U6" s="358"/>
      <c r="V6" s="358"/>
      <c r="W6" s="358"/>
      <c r="X6" s="358"/>
    </row>
    <row r="7" spans="1:24" ht="21" customHeight="1">
      <c r="A7" s="29">
        <v>7</v>
      </c>
      <c r="B7" s="256" t="s">
        <v>84</v>
      </c>
      <c r="C7" s="8" t="s">
        <v>6</v>
      </c>
      <c r="D7" s="357">
        <v>11</v>
      </c>
      <c r="E7" s="358">
        <v>3</v>
      </c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>
        <f t="shared" si="0"/>
        <v>14</v>
      </c>
      <c r="T7" s="358"/>
      <c r="U7" s="358"/>
      <c r="V7" s="358"/>
      <c r="W7" s="358"/>
      <c r="X7" s="358"/>
    </row>
    <row r="8" spans="1:24" ht="21" customHeight="1">
      <c r="A8" s="29">
        <v>8</v>
      </c>
      <c r="B8" s="256" t="s">
        <v>85</v>
      </c>
      <c r="C8" s="8" t="s">
        <v>6</v>
      </c>
      <c r="D8" s="357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>
        <f t="shared" si="0"/>
        <v>0</v>
      </c>
      <c r="T8" s="358"/>
      <c r="U8" s="358"/>
      <c r="V8" s="358"/>
      <c r="W8" s="358"/>
      <c r="X8" s="358"/>
    </row>
    <row r="9" spans="1:24" ht="21" customHeight="1">
      <c r="A9" s="29">
        <v>9</v>
      </c>
      <c r="B9" s="256" t="s">
        <v>104</v>
      </c>
      <c r="C9" s="8" t="s">
        <v>6</v>
      </c>
      <c r="D9" s="357">
        <v>12</v>
      </c>
      <c r="E9" s="358">
        <v>20</v>
      </c>
      <c r="F9" s="358">
        <v>1</v>
      </c>
      <c r="G9" s="358">
        <v>18</v>
      </c>
      <c r="H9" s="358">
        <v>7</v>
      </c>
      <c r="I9" s="358"/>
      <c r="J9" s="420" t="s">
        <v>707</v>
      </c>
      <c r="K9" s="420"/>
      <c r="L9" s="420"/>
      <c r="M9" s="358"/>
      <c r="N9" s="358"/>
      <c r="O9" s="358"/>
      <c r="P9" s="358"/>
      <c r="Q9" s="358"/>
      <c r="R9" s="358"/>
      <c r="S9" s="358">
        <f t="shared" si="0"/>
        <v>58</v>
      </c>
      <c r="T9" s="358"/>
      <c r="U9" s="358"/>
      <c r="V9" s="358"/>
      <c r="W9" s="358"/>
      <c r="X9" s="358"/>
    </row>
    <row r="10" spans="1:24" ht="21" customHeight="1">
      <c r="A10" s="29">
        <v>10</v>
      </c>
      <c r="B10" s="256" t="s">
        <v>606</v>
      </c>
      <c r="C10" s="8" t="s">
        <v>6</v>
      </c>
      <c r="D10" s="357">
        <v>1</v>
      </c>
      <c r="E10" s="358">
        <v>5</v>
      </c>
      <c r="F10" s="358">
        <v>4</v>
      </c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>
        <f t="shared" si="0"/>
        <v>10</v>
      </c>
      <c r="T10" s="358"/>
      <c r="U10" s="358"/>
      <c r="V10" s="358"/>
      <c r="W10" s="358"/>
      <c r="X10" s="358"/>
    </row>
    <row r="11" spans="1:24" ht="21" customHeight="1">
      <c r="A11" s="29">
        <v>11</v>
      </c>
      <c r="B11" s="256" t="s">
        <v>117</v>
      </c>
      <c r="C11" s="8" t="s">
        <v>6</v>
      </c>
      <c r="D11" s="357">
        <v>6</v>
      </c>
      <c r="E11" s="358">
        <v>25</v>
      </c>
      <c r="F11" s="358">
        <v>46</v>
      </c>
      <c r="G11" s="358">
        <v>15</v>
      </c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>
        <f t="shared" si="0"/>
        <v>92</v>
      </c>
      <c r="T11" s="358"/>
      <c r="U11" s="358"/>
      <c r="V11" s="358"/>
      <c r="W11" s="358"/>
      <c r="X11" s="358"/>
    </row>
    <row r="12" spans="1:24" ht="21" customHeight="1">
      <c r="A12" s="29">
        <v>12</v>
      </c>
      <c r="B12" s="256" t="s">
        <v>118</v>
      </c>
      <c r="C12" s="8" t="s">
        <v>6</v>
      </c>
      <c r="D12" s="357">
        <v>20</v>
      </c>
      <c r="E12" s="358"/>
      <c r="F12" s="358">
        <v>250</v>
      </c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>
        <f t="shared" si="0"/>
        <v>270</v>
      </c>
      <c r="T12" s="358"/>
      <c r="U12" s="358"/>
      <c r="V12" s="358"/>
      <c r="W12" s="358"/>
      <c r="X12" s="358"/>
    </row>
    <row r="13" spans="1:24" ht="21" customHeight="1">
      <c r="A13" s="29">
        <v>13</v>
      </c>
      <c r="B13" s="256" t="s">
        <v>470</v>
      </c>
      <c r="C13" s="8" t="s">
        <v>6</v>
      </c>
      <c r="D13" s="357">
        <v>2</v>
      </c>
      <c r="E13" s="358">
        <v>50</v>
      </c>
      <c r="F13" s="358">
        <v>50</v>
      </c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>
        <f t="shared" si="0"/>
        <v>102</v>
      </c>
      <c r="T13" s="358"/>
      <c r="U13" s="358"/>
      <c r="V13" s="358"/>
      <c r="W13" s="358"/>
      <c r="X13" s="358"/>
    </row>
    <row r="14" spans="1:24" ht="21" customHeight="1">
      <c r="A14" s="29">
        <v>14</v>
      </c>
      <c r="B14" s="257" t="s">
        <v>50</v>
      </c>
      <c r="C14" s="8" t="s">
        <v>6</v>
      </c>
      <c r="D14" s="357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>
        <f t="shared" si="0"/>
        <v>0</v>
      </c>
      <c r="T14" s="358"/>
      <c r="U14" s="358"/>
      <c r="V14" s="358"/>
      <c r="W14" s="358"/>
      <c r="X14" s="358"/>
    </row>
    <row r="15" spans="1:24" ht="21" customHeight="1">
      <c r="A15" s="29">
        <v>15</v>
      </c>
      <c r="B15" s="258" t="s">
        <v>27</v>
      </c>
      <c r="C15" s="8" t="s">
        <v>6</v>
      </c>
      <c r="D15" s="357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>
        <f t="shared" si="0"/>
        <v>0</v>
      </c>
      <c r="T15" s="358"/>
      <c r="U15" s="358"/>
      <c r="V15" s="358"/>
      <c r="W15" s="358"/>
      <c r="X15" s="358"/>
    </row>
    <row r="16" spans="1:24" ht="21" customHeight="1">
      <c r="A16" s="29">
        <v>16</v>
      </c>
      <c r="B16" s="258" t="s">
        <v>28</v>
      </c>
      <c r="C16" s="8" t="s">
        <v>6</v>
      </c>
      <c r="D16" s="357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>
        <f t="shared" si="0"/>
        <v>0</v>
      </c>
      <c r="T16" s="358"/>
      <c r="U16" s="358"/>
      <c r="V16" s="358"/>
      <c r="W16" s="358"/>
      <c r="X16" s="358"/>
    </row>
    <row r="17" spans="1:24" ht="21" customHeight="1">
      <c r="A17" s="29">
        <v>17</v>
      </c>
      <c r="B17" s="256" t="s">
        <v>139</v>
      </c>
      <c r="C17" s="8" t="s">
        <v>6</v>
      </c>
      <c r="D17" s="357">
        <v>30</v>
      </c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>
        <f t="shared" si="0"/>
        <v>30</v>
      </c>
      <c r="T17" s="358"/>
      <c r="U17" s="358"/>
      <c r="V17" s="358"/>
      <c r="W17" s="358"/>
      <c r="X17" s="358"/>
    </row>
    <row r="18" spans="1:24" ht="21" customHeight="1">
      <c r="A18" s="29">
        <v>18</v>
      </c>
      <c r="B18" s="349" t="s">
        <v>96</v>
      </c>
      <c r="C18" s="8" t="s">
        <v>6</v>
      </c>
      <c r="D18" s="357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>
        <f t="shared" si="0"/>
        <v>0</v>
      </c>
      <c r="T18" s="358"/>
      <c r="U18" s="358"/>
      <c r="V18" s="358"/>
      <c r="W18" s="358"/>
      <c r="X18" s="358"/>
    </row>
    <row r="19" spans="1:24" ht="21" customHeight="1">
      <c r="A19" s="29">
        <v>19</v>
      </c>
      <c r="B19" s="349" t="s">
        <v>35</v>
      </c>
      <c r="C19" s="8" t="s">
        <v>6</v>
      </c>
      <c r="D19" s="357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>
        <f t="shared" si="0"/>
        <v>0</v>
      </c>
      <c r="T19" s="358"/>
      <c r="U19" s="358"/>
      <c r="V19" s="358"/>
      <c r="W19" s="358"/>
      <c r="X19" s="358"/>
    </row>
    <row r="20" spans="1:24" ht="21" customHeight="1">
      <c r="A20" s="29">
        <v>20</v>
      </c>
      <c r="B20" s="349" t="s">
        <v>562</v>
      </c>
      <c r="C20" s="8" t="s">
        <v>6</v>
      </c>
      <c r="D20" s="357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>
        <f t="shared" si="0"/>
        <v>0</v>
      </c>
      <c r="T20" s="358"/>
      <c r="U20" s="358"/>
      <c r="V20" s="358"/>
      <c r="W20" s="358"/>
      <c r="X20" s="358"/>
    </row>
    <row r="21" spans="1:24" ht="21" customHeight="1">
      <c r="A21" s="29">
        <v>21</v>
      </c>
      <c r="B21" s="256" t="s">
        <v>53</v>
      </c>
      <c r="C21" s="8" t="s">
        <v>6</v>
      </c>
      <c r="D21" s="357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>
        <f t="shared" si="0"/>
        <v>0</v>
      </c>
      <c r="T21" s="358"/>
      <c r="U21" s="358"/>
      <c r="V21" s="358"/>
      <c r="W21" s="358"/>
      <c r="X21" s="358"/>
    </row>
    <row r="22" spans="1:24" ht="21" customHeight="1">
      <c r="A22" s="29">
        <v>22</v>
      </c>
      <c r="B22" s="256" t="s">
        <v>29</v>
      </c>
      <c r="C22" s="8" t="s">
        <v>6</v>
      </c>
      <c r="D22" s="357">
        <v>2</v>
      </c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>
        <f t="shared" si="0"/>
        <v>2</v>
      </c>
      <c r="T22" s="358"/>
      <c r="U22" s="358"/>
      <c r="V22" s="358"/>
      <c r="W22" s="358"/>
      <c r="X22" s="358"/>
    </row>
    <row r="23" spans="1:24" ht="21" customHeight="1">
      <c r="A23" s="29">
        <v>23</v>
      </c>
      <c r="B23" s="256" t="s">
        <v>30</v>
      </c>
      <c r="C23" s="8" t="s">
        <v>6</v>
      </c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>
        <f t="shared" si="0"/>
        <v>0</v>
      </c>
      <c r="T23" s="358"/>
      <c r="U23" s="358"/>
      <c r="V23" s="358"/>
      <c r="W23" s="358"/>
      <c r="X23" s="358"/>
    </row>
    <row r="24" spans="1:24" ht="21" customHeight="1">
      <c r="A24" s="29">
        <v>24</v>
      </c>
      <c r="B24" s="256" t="s">
        <v>140</v>
      </c>
      <c r="C24" s="8" t="s">
        <v>6</v>
      </c>
      <c r="D24" s="357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>
        <f t="shared" si="0"/>
        <v>0</v>
      </c>
      <c r="T24" s="358"/>
      <c r="U24" s="358"/>
      <c r="V24" s="358"/>
      <c r="W24" s="358"/>
      <c r="X24" s="358"/>
    </row>
    <row r="25" spans="1:24" ht="21" customHeight="1">
      <c r="A25" s="29">
        <v>25</v>
      </c>
      <c r="B25" s="256" t="s">
        <v>95</v>
      </c>
      <c r="C25" s="8" t="s">
        <v>6</v>
      </c>
      <c r="D25" s="357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>
        <f t="shared" si="0"/>
        <v>0</v>
      </c>
      <c r="T25" s="358"/>
      <c r="U25" s="358"/>
      <c r="V25" s="358"/>
      <c r="W25" s="358"/>
      <c r="X25" s="358"/>
    </row>
    <row r="26" spans="1:24" ht="21" customHeight="1">
      <c r="A26" s="29">
        <v>26</v>
      </c>
      <c r="B26" s="256" t="s">
        <v>479</v>
      </c>
      <c r="C26" s="8" t="s">
        <v>6</v>
      </c>
      <c r="D26" s="357">
        <v>6</v>
      </c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>
        <f t="shared" si="0"/>
        <v>6</v>
      </c>
      <c r="T26" s="358"/>
      <c r="U26" s="358"/>
      <c r="V26" s="358"/>
      <c r="W26" s="358"/>
      <c r="X26" s="358"/>
    </row>
    <row r="27" spans="1:24" ht="21" customHeight="1">
      <c r="A27" s="29">
        <v>27</v>
      </c>
      <c r="B27" s="256" t="s">
        <v>119</v>
      </c>
      <c r="C27" s="8" t="s">
        <v>6</v>
      </c>
      <c r="D27" s="357">
        <v>3</v>
      </c>
      <c r="E27" s="358">
        <v>30</v>
      </c>
      <c r="F27" s="358">
        <v>3</v>
      </c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>
        <f>SUM(D27:R27)</f>
        <v>36</v>
      </c>
      <c r="T27" s="358"/>
      <c r="U27" s="358"/>
      <c r="V27" s="358"/>
      <c r="W27" s="358"/>
      <c r="X27" s="358"/>
    </row>
    <row r="28" spans="1:24" ht="21" customHeight="1">
      <c r="A28" s="29">
        <v>28</v>
      </c>
      <c r="B28" s="256" t="s">
        <v>31</v>
      </c>
      <c r="C28" s="8" t="s">
        <v>6</v>
      </c>
      <c r="D28" s="357">
        <v>2</v>
      </c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>
        <f t="shared" si="0"/>
        <v>2</v>
      </c>
      <c r="T28" s="358"/>
      <c r="U28" s="358"/>
      <c r="V28" s="358"/>
      <c r="W28" s="358"/>
      <c r="X28" s="358"/>
    </row>
    <row r="29" spans="1:24" ht="21" customHeight="1">
      <c r="A29" s="29">
        <v>29</v>
      </c>
      <c r="B29" s="256" t="s">
        <v>32</v>
      </c>
      <c r="C29" s="8" t="s">
        <v>6</v>
      </c>
      <c r="D29" s="357">
        <v>25</v>
      </c>
      <c r="E29" s="358">
        <v>10</v>
      </c>
      <c r="F29" s="358">
        <v>10</v>
      </c>
      <c r="G29" s="358">
        <v>2</v>
      </c>
      <c r="H29" s="358">
        <v>7</v>
      </c>
      <c r="I29" s="358">
        <v>17</v>
      </c>
      <c r="J29" s="358">
        <v>2</v>
      </c>
      <c r="K29" s="358"/>
      <c r="L29" s="358"/>
      <c r="M29" s="358"/>
      <c r="N29" s="358"/>
      <c r="O29" s="358"/>
      <c r="P29" s="358"/>
      <c r="Q29" s="358"/>
      <c r="R29" s="358"/>
      <c r="S29" s="358">
        <f t="shared" si="0"/>
        <v>73</v>
      </c>
      <c r="T29" s="358"/>
      <c r="U29" s="358"/>
      <c r="V29" s="358"/>
      <c r="W29" s="358"/>
      <c r="X29" s="358"/>
    </row>
    <row r="30" spans="1:24" ht="21" customHeight="1">
      <c r="A30" s="29">
        <v>30</v>
      </c>
      <c r="B30" s="256" t="s">
        <v>90</v>
      </c>
      <c r="C30" s="8" t="s">
        <v>6</v>
      </c>
      <c r="D30" s="357">
        <v>40</v>
      </c>
      <c r="E30" s="358">
        <v>12</v>
      </c>
      <c r="F30" s="358">
        <v>6</v>
      </c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>
        <f t="shared" si="0"/>
        <v>58</v>
      </c>
      <c r="T30" s="358"/>
      <c r="U30" s="358"/>
      <c r="V30" s="358"/>
      <c r="W30" s="358"/>
      <c r="X30" s="358"/>
    </row>
    <row r="31" spans="1:24" ht="21" customHeight="1">
      <c r="A31" s="29">
        <v>31</v>
      </c>
      <c r="B31" s="256" t="s">
        <v>97</v>
      </c>
      <c r="C31" s="8" t="s">
        <v>6</v>
      </c>
      <c r="D31" s="357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>
        <f t="shared" si="0"/>
        <v>0</v>
      </c>
      <c r="T31" s="358"/>
      <c r="U31" s="358"/>
      <c r="V31" s="358"/>
      <c r="W31" s="358"/>
      <c r="X31" s="358"/>
    </row>
    <row r="32" spans="1:24" ht="21" customHeight="1">
      <c r="A32" s="29">
        <v>32</v>
      </c>
      <c r="B32" s="260" t="s">
        <v>98</v>
      </c>
      <c r="C32" s="17" t="s">
        <v>6</v>
      </c>
      <c r="D32" s="357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>
        <f t="shared" si="0"/>
        <v>0</v>
      </c>
      <c r="T32" s="358"/>
      <c r="U32" s="358"/>
      <c r="V32" s="358"/>
      <c r="W32" s="358"/>
      <c r="X32" s="358"/>
    </row>
    <row r="33" spans="1:24" ht="21" customHeight="1">
      <c r="A33" s="29">
        <v>33</v>
      </c>
      <c r="B33" s="306" t="s">
        <v>517</v>
      </c>
      <c r="C33" s="8" t="s">
        <v>6</v>
      </c>
      <c r="D33" s="357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>
        <f t="shared" si="0"/>
        <v>0</v>
      </c>
      <c r="T33" s="358"/>
      <c r="U33" s="358"/>
      <c r="V33" s="358"/>
      <c r="W33" s="358"/>
      <c r="X33" s="358"/>
    </row>
    <row r="34" spans="1:24" ht="21" customHeight="1">
      <c r="A34" s="29">
        <v>34</v>
      </c>
      <c r="B34" s="256" t="s">
        <v>141</v>
      </c>
      <c r="C34" s="8" t="s">
        <v>6</v>
      </c>
      <c r="D34" s="357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>
        <f t="shared" si="0"/>
        <v>0</v>
      </c>
      <c r="T34" s="358"/>
      <c r="U34" s="358"/>
      <c r="V34" s="358"/>
      <c r="W34" s="358"/>
      <c r="X34" s="358"/>
    </row>
    <row r="35" spans="1:24" ht="21" customHeight="1">
      <c r="A35" s="29">
        <v>35</v>
      </c>
      <c r="B35" s="256" t="s">
        <v>36</v>
      </c>
      <c r="C35" s="8" t="s">
        <v>6</v>
      </c>
      <c r="D35" s="357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>
        <f t="shared" si="0"/>
        <v>0</v>
      </c>
      <c r="T35" s="358"/>
      <c r="U35" s="358"/>
      <c r="V35" s="358"/>
      <c r="W35" s="358"/>
      <c r="X35" s="358"/>
    </row>
    <row r="36" spans="1:24" ht="21" customHeight="1">
      <c r="A36" s="29">
        <v>36</v>
      </c>
      <c r="B36" s="256" t="s">
        <v>137</v>
      </c>
      <c r="C36" s="8" t="s">
        <v>6</v>
      </c>
      <c r="D36" s="357">
        <v>10</v>
      </c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>
        <f t="shared" si="0"/>
        <v>10</v>
      </c>
      <c r="T36" s="358"/>
      <c r="U36" s="358"/>
      <c r="V36" s="358"/>
      <c r="W36" s="358"/>
      <c r="X36" s="358"/>
    </row>
    <row r="37" spans="1:24" ht="21" customHeight="1">
      <c r="A37" s="29">
        <v>37</v>
      </c>
      <c r="B37" s="256" t="s">
        <v>138</v>
      </c>
      <c r="C37" s="8" t="s">
        <v>6</v>
      </c>
      <c r="D37" s="357">
        <v>20</v>
      </c>
      <c r="E37" s="358">
        <v>12</v>
      </c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>
        <f t="shared" si="0"/>
        <v>32</v>
      </c>
      <c r="T37" s="358"/>
      <c r="U37" s="358"/>
      <c r="V37" s="358"/>
      <c r="W37" s="358"/>
      <c r="X37" s="358"/>
    </row>
    <row r="38" spans="1:24" ht="21" customHeight="1">
      <c r="A38" s="29">
        <v>38</v>
      </c>
      <c r="B38" s="256" t="s">
        <v>99</v>
      </c>
      <c r="C38" s="17" t="s">
        <v>6</v>
      </c>
      <c r="D38" s="357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>
        <f t="shared" si="0"/>
        <v>0</v>
      </c>
      <c r="T38" s="358"/>
      <c r="U38" s="358"/>
      <c r="V38" s="358"/>
      <c r="W38" s="358"/>
      <c r="X38" s="358"/>
    </row>
    <row r="39" spans="1:24" ht="21" customHeight="1">
      <c r="A39" s="29">
        <v>39</v>
      </c>
      <c r="B39" s="256" t="s">
        <v>100</v>
      </c>
      <c r="C39" s="17" t="s">
        <v>6</v>
      </c>
      <c r="D39" s="357">
        <v>14</v>
      </c>
      <c r="E39" s="358">
        <v>14</v>
      </c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>
        <f t="shared" si="0"/>
        <v>28</v>
      </c>
      <c r="T39" s="358"/>
      <c r="U39" s="358"/>
      <c r="V39" s="358"/>
      <c r="W39" s="358"/>
      <c r="X39" s="358"/>
    </row>
    <row r="40" spans="1:24" ht="21" customHeight="1">
      <c r="A40" s="29">
        <v>40</v>
      </c>
      <c r="B40" s="256" t="s">
        <v>136</v>
      </c>
      <c r="C40" s="8" t="s">
        <v>6</v>
      </c>
      <c r="D40" s="357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>
        <f t="shared" si="0"/>
        <v>0</v>
      </c>
      <c r="T40" s="358"/>
      <c r="U40" s="358"/>
      <c r="V40" s="358"/>
      <c r="W40" s="358"/>
      <c r="X40" s="358"/>
    </row>
    <row r="41" spans="1:24" ht="21" customHeight="1">
      <c r="A41" s="29">
        <v>41</v>
      </c>
      <c r="B41" s="260" t="s">
        <v>101</v>
      </c>
      <c r="C41" s="17" t="s">
        <v>6</v>
      </c>
      <c r="D41" s="357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>
        <f t="shared" si="0"/>
        <v>0</v>
      </c>
      <c r="T41" s="358"/>
      <c r="U41" s="358"/>
      <c r="V41" s="358"/>
      <c r="W41" s="358"/>
      <c r="X41" s="358"/>
    </row>
    <row r="42" spans="1:24" ht="21" customHeight="1">
      <c r="A42" s="29">
        <v>42</v>
      </c>
      <c r="B42" s="260" t="s">
        <v>102</v>
      </c>
      <c r="C42" s="17" t="s">
        <v>6</v>
      </c>
      <c r="D42" s="357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>
        <f t="shared" si="0"/>
        <v>0</v>
      </c>
      <c r="T42" s="358"/>
      <c r="U42" s="358"/>
      <c r="V42" s="358"/>
      <c r="W42" s="358"/>
      <c r="X42" s="358"/>
    </row>
    <row r="43" spans="1:24" ht="21" customHeight="1">
      <c r="A43" s="29">
        <v>43</v>
      </c>
      <c r="B43" s="256" t="s">
        <v>142</v>
      </c>
      <c r="C43" s="17" t="s">
        <v>6</v>
      </c>
      <c r="D43" s="357">
        <v>4</v>
      </c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>
        <f t="shared" si="0"/>
        <v>4</v>
      </c>
      <c r="T43" s="358"/>
      <c r="U43" s="358"/>
      <c r="V43" s="358"/>
      <c r="W43" s="358"/>
      <c r="X43" s="358"/>
    </row>
    <row r="44" spans="1:24" ht="21" customHeight="1">
      <c r="A44" s="29">
        <v>44</v>
      </c>
      <c r="B44" s="260" t="s">
        <v>120</v>
      </c>
      <c r="C44" s="17" t="s">
        <v>6</v>
      </c>
      <c r="D44" s="357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>
        <f t="shared" si="0"/>
        <v>0</v>
      </c>
      <c r="T44" s="358"/>
      <c r="U44" s="358"/>
      <c r="V44" s="358"/>
      <c r="W44" s="358"/>
      <c r="X44" s="358"/>
    </row>
    <row r="45" spans="1:24" ht="21" customHeight="1">
      <c r="A45" s="29">
        <v>45</v>
      </c>
      <c r="B45" s="256" t="s">
        <v>121</v>
      </c>
      <c r="C45" s="8" t="s">
        <v>6</v>
      </c>
      <c r="D45" s="357">
        <v>15</v>
      </c>
      <c r="E45" s="358">
        <v>10</v>
      </c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>
        <f t="shared" si="0"/>
        <v>25</v>
      </c>
      <c r="T45" s="358"/>
      <c r="U45" s="358"/>
      <c r="V45" s="358"/>
      <c r="W45" s="358"/>
      <c r="X45" s="358"/>
    </row>
    <row r="46" spans="1:24" ht="21" customHeight="1">
      <c r="A46" s="29">
        <v>46</v>
      </c>
      <c r="B46" s="256" t="s">
        <v>122</v>
      </c>
      <c r="C46" s="8" t="s">
        <v>6</v>
      </c>
      <c r="D46" s="357">
        <v>20</v>
      </c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>
        <f t="shared" si="0"/>
        <v>20</v>
      </c>
      <c r="T46" s="358"/>
      <c r="U46" s="358"/>
      <c r="V46" s="358"/>
      <c r="W46" s="358"/>
      <c r="X46" s="358"/>
    </row>
    <row r="47" spans="1:24" ht="21" customHeight="1">
      <c r="A47" s="29">
        <v>47</v>
      </c>
      <c r="B47" s="256" t="s">
        <v>123</v>
      </c>
      <c r="C47" s="8" t="s">
        <v>6</v>
      </c>
      <c r="D47" s="357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>
        <f>SUM(D47:R47)</f>
        <v>0</v>
      </c>
      <c r="T47" s="358"/>
      <c r="U47" s="358"/>
      <c r="V47" s="358"/>
      <c r="W47" s="358"/>
      <c r="X47" s="358"/>
    </row>
    <row r="48" spans="1:24" ht="21" customHeight="1">
      <c r="A48" s="29">
        <v>48</v>
      </c>
      <c r="B48" s="260" t="s">
        <v>47</v>
      </c>
      <c r="C48" s="17" t="s">
        <v>6</v>
      </c>
      <c r="D48" s="357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>
        <f t="shared" si="0"/>
        <v>0</v>
      </c>
      <c r="T48" s="358"/>
      <c r="U48" s="358"/>
      <c r="V48" s="358"/>
      <c r="W48" s="358"/>
      <c r="X48" s="358"/>
    </row>
    <row r="49" spans="1:24" ht="21" customHeight="1">
      <c r="A49" s="29">
        <v>49</v>
      </c>
      <c r="B49" s="256" t="s">
        <v>124</v>
      </c>
      <c r="C49" s="190" t="s">
        <v>6</v>
      </c>
      <c r="D49" s="357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>
        <f t="shared" si="0"/>
        <v>0</v>
      </c>
      <c r="T49" s="358"/>
      <c r="U49" s="358"/>
      <c r="V49" s="358"/>
      <c r="W49" s="358"/>
      <c r="X49" s="358"/>
    </row>
    <row r="50" spans="1:24" ht="21" customHeight="1">
      <c r="A50" s="29">
        <v>50</v>
      </c>
      <c r="B50" s="256" t="s">
        <v>51</v>
      </c>
      <c r="C50" s="190" t="s">
        <v>6</v>
      </c>
      <c r="D50" s="357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>
        <f t="shared" si="0"/>
        <v>0</v>
      </c>
      <c r="T50" s="358"/>
      <c r="U50" s="358"/>
      <c r="V50" s="358"/>
      <c r="W50" s="358"/>
      <c r="X50" s="358"/>
    </row>
    <row r="51" spans="1:24" ht="21" customHeight="1">
      <c r="A51" s="29">
        <v>51</v>
      </c>
      <c r="B51" s="256" t="s">
        <v>146</v>
      </c>
      <c r="C51" s="8" t="s">
        <v>6</v>
      </c>
      <c r="D51" s="357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>
        <f t="shared" si="0"/>
        <v>0</v>
      </c>
      <c r="T51" s="358"/>
      <c r="U51" s="358"/>
      <c r="V51" s="358"/>
      <c r="W51" s="358"/>
      <c r="X51" s="358"/>
    </row>
    <row r="52" spans="1:24" ht="21" customHeight="1">
      <c r="A52" s="29">
        <v>52</v>
      </c>
      <c r="B52" s="260" t="s">
        <v>435</v>
      </c>
      <c r="C52" s="17" t="s">
        <v>6</v>
      </c>
      <c r="D52" s="357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>
        <f t="shared" si="0"/>
        <v>0</v>
      </c>
      <c r="T52" s="358"/>
      <c r="U52" s="358"/>
      <c r="V52" s="358"/>
      <c r="W52" s="358"/>
      <c r="X52" s="358"/>
    </row>
    <row r="53" spans="1:24" ht="21" customHeight="1">
      <c r="A53" s="29">
        <v>53</v>
      </c>
      <c r="B53" s="349" t="s">
        <v>436</v>
      </c>
      <c r="C53" s="191" t="s">
        <v>6</v>
      </c>
      <c r="D53" s="357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>
        <f t="shared" si="0"/>
        <v>0</v>
      </c>
      <c r="T53" s="358"/>
      <c r="U53" s="358"/>
      <c r="V53" s="358"/>
      <c r="W53" s="358"/>
      <c r="X53" s="358"/>
    </row>
    <row r="54" spans="1:24" ht="21" customHeight="1">
      <c r="A54" s="29">
        <v>54</v>
      </c>
      <c r="B54" s="349" t="s">
        <v>478</v>
      </c>
      <c r="C54" s="191" t="s">
        <v>6</v>
      </c>
      <c r="D54" s="357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>
        <f t="shared" si="0"/>
        <v>0</v>
      </c>
      <c r="T54" s="358"/>
      <c r="U54" s="358"/>
      <c r="V54" s="358"/>
      <c r="W54" s="358"/>
      <c r="X54" s="358"/>
    </row>
    <row r="55" spans="1:24" ht="21" customHeight="1">
      <c r="A55" s="29">
        <v>55</v>
      </c>
      <c r="B55" s="261" t="s">
        <v>125</v>
      </c>
      <c r="C55" s="8" t="s">
        <v>6</v>
      </c>
      <c r="D55" s="357">
        <v>5</v>
      </c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>
        <f t="shared" si="0"/>
        <v>5</v>
      </c>
      <c r="T55" s="358"/>
      <c r="U55" s="358"/>
      <c r="V55" s="358"/>
      <c r="W55" s="358"/>
      <c r="X55" s="358"/>
    </row>
    <row r="56" spans="1:24" ht="21" customHeight="1">
      <c r="A56" s="29">
        <v>56</v>
      </c>
      <c r="B56" s="261" t="s">
        <v>87</v>
      </c>
      <c r="C56" s="8" t="s">
        <v>6</v>
      </c>
      <c r="D56" s="357">
        <v>6</v>
      </c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>
        <f t="shared" si="0"/>
        <v>6</v>
      </c>
      <c r="T56" s="358"/>
      <c r="U56" s="358"/>
      <c r="V56" s="358"/>
      <c r="W56" s="358"/>
      <c r="X56" s="358"/>
    </row>
  </sheetData>
  <sheetProtection/>
  <printOptions/>
  <pageMargins left="0.1968503937007874" right="0.11811023622047245" top="0.15748031496062992" bottom="0.15748031496062992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.625" style="0" customWidth="1"/>
    <col min="2" max="2" width="32.875" style="0" customWidth="1"/>
    <col min="3" max="3" width="5.375" style="0" customWidth="1"/>
  </cols>
  <sheetData>
    <row r="1" spans="1:19" ht="12.75">
      <c r="A1" s="361">
        <v>1</v>
      </c>
      <c r="B1" s="362" t="s">
        <v>474</v>
      </c>
      <c r="C1" s="193" t="s">
        <v>105</v>
      </c>
      <c r="D1" s="359"/>
      <c r="E1" s="360"/>
      <c r="F1" s="360"/>
      <c r="G1" s="360"/>
      <c r="H1" s="360"/>
      <c r="I1" s="360"/>
      <c r="J1" s="360"/>
      <c r="K1" s="360"/>
      <c r="L1" s="359"/>
      <c r="M1" s="360"/>
      <c r="N1" s="360"/>
      <c r="O1" s="360"/>
      <c r="P1" s="360"/>
      <c r="Q1" s="360"/>
      <c r="R1" s="360"/>
      <c r="S1" s="360"/>
    </row>
    <row r="2" spans="1:19" ht="12.75">
      <c r="A2" s="361">
        <v>2</v>
      </c>
      <c r="B2" s="362" t="s">
        <v>473</v>
      </c>
      <c r="C2" s="193" t="s">
        <v>105</v>
      </c>
      <c r="D2" s="359"/>
      <c r="E2" s="360"/>
      <c r="F2" s="360"/>
      <c r="G2" s="360"/>
      <c r="H2" s="360"/>
      <c r="I2" s="360"/>
      <c r="J2" s="360"/>
      <c r="K2" s="360"/>
      <c r="L2" s="359"/>
      <c r="M2" s="360"/>
      <c r="N2" s="360"/>
      <c r="O2" s="360"/>
      <c r="P2" s="360"/>
      <c r="Q2" s="360"/>
      <c r="R2" s="360"/>
      <c r="S2" s="360"/>
    </row>
    <row r="3" spans="1:15" ht="12.75">
      <c r="A3" s="361">
        <v>3</v>
      </c>
      <c r="B3" s="362" t="s">
        <v>129</v>
      </c>
      <c r="C3" s="193" t="s">
        <v>105</v>
      </c>
      <c r="D3" s="359"/>
      <c r="E3" s="360"/>
      <c r="F3" s="360"/>
      <c r="G3" s="360"/>
      <c r="H3" s="360"/>
      <c r="I3" s="360"/>
      <c r="J3" s="360"/>
      <c r="K3" s="360"/>
      <c r="L3" s="359"/>
      <c r="M3" s="360"/>
      <c r="N3" s="360"/>
      <c r="O3" s="360"/>
    </row>
    <row r="4" spans="1:15" ht="12.75">
      <c r="A4" s="361">
        <v>4</v>
      </c>
      <c r="B4" s="362" t="s">
        <v>130</v>
      </c>
      <c r="C4" s="193" t="s">
        <v>105</v>
      </c>
      <c r="D4" s="359">
        <v>7</v>
      </c>
      <c r="E4" s="360">
        <v>5</v>
      </c>
      <c r="F4" s="360"/>
      <c r="G4" s="360"/>
      <c r="H4" s="360"/>
      <c r="I4" s="360"/>
      <c r="J4" s="360"/>
      <c r="K4" s="360"/>
      <c r="L4" s="359"/>
      <c r="M4" s="360"/>
      <c r="N4" s="360"/>
      <c r="O4" s="360"/>
    </row>
    <row r="5" spans="1:15" ht="12.75">
      <c r="A5" s="361">
        <v>5</v>
      </c>
      <c r="B5" s="362" t="s">
        <v>107</v>
      </c>
      <c r="C5" s="193" t="s">
        <v>105</v>
      </c>
      <c r="D5" s="359"/>
      <c r="E5" s="360"/>
      <c r="F5" s="360"/>
      <c r="G5" s="360"/>
      <c r="H5" s="360"/>
      <c r="I5" s="360"/>
      <c r="J5" s="360"/>
      <c r="K5" s="360"/>
      <c r="L5" s="359"/>
      <c r="M5" s="360"/>
      <c r="N5" s="360"/>
      <c r="O5" s="360"/>
    </row>
    <row r="6" spans="1:15" ht="12.75">
      <c r="A6" s="361">
        <v>6</v>
      </c>
      <c r="B6" s="362" t="s">
        <v>108</v>
      </c>
      <c r="C6" s="193" t="s">
        <v>105</v>
      </c>
      <c r="D6" s="359"/>
      <c r="E6" s="360"/>
      <c r="F6" s="360"/>
      <c r="G6" s="360"/>
      <c r="H6" s="360"/>
      <c r="I6" s="360"/>
      <c r="J6" s="360"/>
      <c r="K6" s="360"/>
      <c r="L6" s="359"/>
      <c r="M6" s="360"/>
      <c r="N6" s="360"/>
      <c r="O6" s="360"/>
    </row>
    <row r="7" spans="1:15" ht="12.75">
      <c r="A7" s="361">
        <v>7</v>
      </c>
      <c r="B7" s="362" t="s">
        <v>109</v>
      </c>
      <c r="C7" s="193" t="s">
        <v>105</v>
      </c>
      <c r="D7" s="359"/>
      <c r="E7" s="360"/>
      <c r="F7" s="360"/>
      <c r="G7" s="360"/>
      <c r="H7" s="360"/>
      <c r="I7" s="360"/>
      <c r="J7" s="360"/>
      <c r="K7" s="360"/>
      <c r="L7" s="359"/>
      <c r="M7" s="360"/>
      <c r="N7" s="360"/>
      <c r="O7" s="360"/>
    </row>
    <row r="8" spans="1:15" ht="12.75">
      <c r="A8" s="361">
        <v>8</v>
      </c>
      <c r="B8" s="362" t="s">
        <v>110</v>
      </c>
      <c r="C8" s="193" t="s">
        <v>105</v>
      </c>
      <c r="D8" s="359"/>
      <c r="E8" s="360"/>
      <c r="F8" s="360"/>
      <c r="G8" s="360"/>
      <c r="H8" s="360"/>
      <c r="I8" s="360"/>
      <c r="J8" s="360"/>
      <c r="K8" s="360"/>
      <c r="L8" s="359"/>
      <c r="M8" s="360"/>
      <c r="N8" s="360"/>
      <c r="O8" s="360"/>
    </row>
    <row r="9" spans="1:15" ht="12.75">
      <c r="A9" s="361">
        <v>9</v>
      </c>
      <c r="B9" s="363" t="s">
        <v>518</v>
      </c>
      <c r="C9" s="193" t="s">
        <v>105</v>
      </c>
      <c r="D9" s="359">
        <v>10</v>
      </c>
      <c r="E9" s="360"/>
      <c r="F9" s="360"/>
      <c r="G9" s="360"/>
      <c r="H9" s="360"/>
      <c r="I9" s="360"/>
      <c r="J9" s="360"/>
      <c r="K9" s="360"/>
      <c r="L9" s="359"/>
      <c r="M9" s="360"/>
      <c r="N9" s="360"/>
      <c r="O9" s="360"/>
    </row>
    <row r="10" spans="1:15" ht="12.75">
      <c r="A10" s="361">
        <v>10</v>
      </c>
      <c r="B10" s="363" t="s">
        <v>519</v>
      </c>
      <c r="C10" s="193" t="s">
        <v>105</v>
      </c>
      <c r="D10" s="359"/>
      <c r="E10" s="360"/>
      <c r="F10" s="360"/>
      <c r="G10" s="360"/>
      <c r="H10" s="360"/>
      <c r="I10" s="360"/>
      <c r="J10" s="360"/>
      <c r="K10" s="360"/>
      <c r="L10" s="359"/>
      <c r="M10" s="360"/>
      <c r="N10" s="360"/>
      <c r="O10" s="360"/>
    </row>
    <row r="11" spans="1:15" ht="12.75">
      <c r="A11" s="361">
        <v>11</v>
      </c>
      <c r="B11" s="363" t="s">
        <v>520</v>
      </c>
      <c r="C11" s="193" t="s">
        <v>105</v>
      </c>
      <c r="D11" s="359"/>
      <c r="E11" s="360"/>
      <c r="F11" s="360"/>
      <c r="G11" s="360"/>
      <c r="H11" s="360"/>
      <c r="I11" s="360"/>
      <c r="J11" s="360"/>
      <c r="K11" s="360"/>
      <c r="L11" s="359"/>
      <c r="M11" s="360"/>
      <c r="N11" s="360"/>
      <c r="O11" s="360"/>
    </row>
    <row r="12" spans="1:15" ht="12.75">
      <c r="A12" s="361">
        <v>12</v>
      </c>
      <c r="B12" s="363" t="s">
        <v>521</v>
      </c>
      <c r="C12" s="193" t="s">
        <v>105</v>
      </c>
      <c r="D12" s="359">
        <v>6</v>
      </c>
      <c r="E12" s="360">
        <v>11</v>
      </c>
      <c r="F12" s="360"/>
      <c r="G12" s="360"/>
      <c r="H12" s="360"/>
      <c r="I12" s="360"/>
      <c r="J12" s="360"/>
      <c r="K12" s="360"/>
      <c r="L12" s="359"/>
      <c r="M12" s="360"/>
      <c r="N12" s="360"/>
      <c r="O12" s="360"/>
    </row>
    <row r="13" spans="1:15" ht="12.75">
      <c r="A13" s="361">
        <v>13</v>
      </c>
      <c r="B13" s="362" t="s">
        <v>113</v>
      </c>
      <c r="C13" s="193" t="s">
        <v>15</v>
      </c>
      <c r="D13" s="359"/>
      <c r="E13" s="360"/>
      <c r="F13" s="360"/>
      <c r="G13" s="360"/>
      <c r="H13" s="360"/>
      <c r="I13" s="360"/>
      <c r="J13" s="360"/>
      <c r="K13" s="360"/>
      <c r="L13" s="359"/>
      <c r="M13" s="360"/>
      <c r="N13" s="360"/>
      <c r="O13" s="360"/>
    </row>
    <row r="14" spans="1:15" ht="12.75">
      <c r="A14" s="361">
        <v>14</v>
      </c>
      <c r="B14" s="362" t="s">
        <v>114</v>
      </c>
      <c r="C14" s="193" t="s">
        <v>15</v>
      </c>
      <c r="D14" s="359"/>
      <c r="E14" s="360"/>
      <c r="F14" s="360"/>
      <c r="G14" s="360"/>
      <c r="H14" s="360"/>
      <c r="I14" s="360"/>
      <c r="J14" s="360"/>
      <c r="K14" s="360"/>
      <c r="L14" s="359"/>
      <c r="M14" s="360"/>
      <c r="N14" s="360"/>
      <c r="O14" s="360"/>
    </row>
    <row r="15" spans="1:15" ht="12.75">
      <c r="A15" s="361">
        <v>15</v>
      </c>
      <c r="B15" s="362" t="s">
        <v>588</v>
      </c>
      <c r="C15" s="193" t="s">
        <v>15</v>
      </c>
      <c r="D15" s="359"/>
      <c r="E15" s="360"/>
      <c r="F15" s="360"/>
      <c r="G15" s="360"/>
      <c r="H15" s="360"/>
      <c r="I15" s="360"/>
      <c r="J15" s="360"/>
      <c r="K15" s="360"/>
      <c r="L15" s="359"/>
      <c r="M15" s="360"/>
      <c r="N15" s="360"/>
      <c r="O15" s="360"/>
    </row>
    <row r="16" spans="1:15" ht="12.75">
      <c r="A16" s="361">
        <v>16</v>
      </c>
      <c r="B16" s="362" t="s">
        <v>589</v>
      </c>
      <c r="C16" s="193" t="s">
        <v>15</v>
      </c>
      <c r="D16" s="359">
        <v>12</v>
      </c>
      <c r="E16" s="360"/>
      <c r="F16" s="360"/>
      <c r="G16" s="360"/>
      <c r="H16" s="360"/>
      <c r="I16" s="360"/>
      <c r="J16" s="360"/>
      <c r="K16" s="360"/>
      <c r="L16" s="359"/>
      <c r="M16" s="360"/>
      <c r="N16" s="360"/>
      <c r="O16" s="360"/>
    </row>
    <row r="17" spans="1:15" ht="12.75">
      <c r="A17" s="361">
        <v>17</v>
      </c>
      <c r="B17" s="362" t="s">
        <v>590</v>
      </c>
      <c r="C17" s="193" t="s">
        <v>15</v>
      </c>
      <c r="D17" s="359">
        <v>174</v>
      </c>
      <c r="E17" s="360"/>
      <c r="F17" s="360"/>
      <c r="G17" s="360"/>
      <c r="H17" s="360"/>
      <c r="I17" s="360"/>
      <c r="J17" s="360"/>
      <c r="K17" s="360"/>
      <c r="L17" s="359"/>
      <c r="M17" s="360"/>
      <c r="N17" s="360"/>
      <c r="O17" s="360"/>
    </row>
    <row r="18" spans="1:15" ht="12.75">
      <c r="A18" s="361">
        <v>18</v>
      </c>
      <c r="B18" s="362" t="s">
        <v>591</v>
      </c>
      <c r="C18" s="193" t="s">
        <v>15</v>
      </c>
      <c r="D18" s="359">
        <v>81</v>
      </c>
      <c r="E18" s="360">
        <v>160</v>
      </c>
      <c r="F18" s="360">
        <v>50</v>
      </c>
      <c r="G18" s="360"/>
      <c r="H18" s="360"/>
      <c r="I18" s="360"/>
      <c r="J18" s="360"/>
      <c r="K18" s="360"/>
      <c r="L18" s="359"/>
      <c r="M18" s="360"/>
      <c r="N18" s="360"/>
      <c r="O18" s="360"/>
    </row>
    <row r="19" spans="1:15" ht="12.75">
      <c r="A19" s="361">
        <v>19</v>
      </c>
      <c r="B19" s="362" t="s">
        <v>592</v>
      </c>
      <c r="C19" s="193" t="s">
        <v>15</v>
      </c>
      <c r="D19" s="359">
        <v>103</v>
      </c>
      <c r="E19" s="360">
        <v>70</v>
      </c>
      <c r="F19" s="360">
        <v>60</v>
      </c>
      <c r="G19" s="360">
        <v>12</v>
      </c>
      <c r="H19" s="360"/>
      <c r="I19" s="360"/>
      <c r="J19" s="360"/>
      <c r="K19" s="360"/>
      <c r="L19" s="359"/>
      <c r="M19" s="360"/>
      <c r="N19" s="360"/>
      <c r="O19" s="360"/>
    </row>
    <row r="20" spans="1:15" ht="12.75">
      <c r="A20" s="361">
        <v>20</v>
      </c>
      <c r="B20" s="362" t="s">
        <v>593</v>
      </c>
      <c r="C20" s="193" t="s">
        <v>15</v>
      </c>
      <c r="D20" s="359"/>
      <c r="E20" s="360"/>
      <c r="F20" s="360"/>
      <c r="G20" s="360"/>
      <c r="H20" s="360"/>
      <c r="I20" s="360"/>
      <c r="J20" s="360"/>
      <c r="K20" s="360"/>
      <c r="L20" s="359"/>
      <c r="M20" s="360"/>
      <c r="N20" s="360"/>
      <c r="O20" s="360"/>
    </row>
    <row r="21" spans="1:15" ht="12.75">
      <c r="A21" s="361">
        <v>21</v>
      </c>
      <c r="B21" s="362" t="s">
        <v>594</v>
      </c>
      <c r="C21" s="193" t="s">
        <v>15</v>
      </c>
      <c r="D21" s="359">
        <v>140</v>
      </c>
      <c r="E21" s="360"/>
      <c r="F21" s="360"/>
      <c r="G21" s="360"/>
      <c r="H21" s="360"/>
      <c r="I21" s="360"/>
      <c r="J21" s="360"/>
      <c r="K21" s="360"/>
      <c r="L21" s="359"/>
      <c r="M21" s="360"/>
      <c r="N21" s="360"/>
      <c r="O21" s="360"/>
    </row>
    <row r="22" spans="1:15" ht="12.75">
      <c r="A22" s="361">
        <v>22</v>
      </c>
      <c r="B22" s="362" t="s">
        <v>595</v>
      </c>
      <c r="C22" s="193" t="s">
        <v>15</v>
      </c>
      <c r="D22" s="359"/>
      <c r="E22" s="360"/>
      <c r="F22" s="360"/>
      <c r="G22" s="360"/>
      <c r="H22" s="360"/>
      <c r="I22" s="360"/>
      <c r="J22" s="360"/>
      <c r="K22" s="360"/>
      <c r="L22" s="359"/>
      <c r="M22" s="360"/>
      <c r="N22" s="360"/>
      <c r="O22" s="360"/>
    </row>
    <row r="23" spans="1:15" ht="12.75">
      <c r="A23" s="361">
        <v>23</v>
      </c>
      <c r="B23" s="362" t="s">
        <v>596</v>
      </c>
      <c r="C23" s="193" t="s">
        <v>15</v>
      </c>
      <c r="D23" s="359"/>
      <c r="E23" s="360"/>
      <c r="F23" s="360"/>
      <c r="G23" s="360"/>
      <c r="H23" s="360"/>
      <c r="I23" s="360"/>
      <c r="J23" s="360"/>
      <c r="K23" s="360"/>
      <c r="L23" s="359"/>
      <c r="M23" s="360"/>
      <c r="N23" s="360"/>
      <c r="O23" s="360"/>
    </row>
    <row r="24" spans="1:15" ht="12.75">
      <c r="A24" s="361">
        <v>24</v>
      </c>
      <c r="B24" s="362" t="s">
        <v>115</v>
      </c>
      <c r="C24" s="193" t="s">
        <v>15</v>
      </c>
      <c r="D24" s="359"/>
      <c r="E24" s="360"/>
      <c r="F24" s="360"/>
      <c r="G24" s="360"/>
      <c r="H24" s="360"/>
      <c r="I24" s="360"/>
      <c r="J24" s="360"/>
      <c r="K24" s="360"/>
      <c r="L24" s="359"/>
      <c r="M24" s="360"/>
      <c r="N24" s="360"/>
      <c r="O24" s="360"/>
    </row>
    <row r="25" spans="1:15" ht="12.75">
      <c r="A25" s="361">
        <v>25</v>
      </c>
      <c r="B25" s="362" t="s">
        <v>17</v>
      </c>
      <c r="C25" s="193" t="s">
        <v>15</v>
      </c>
      <c r="D25" s="359"/>
      <c r="E25" s="360"/>
      <c r="F25" s="360"/>
      <c r="G25" s="360"/>
      <c r="H25" s="360"/>
      <c r="I25" s="360"/>
      <c r="J25" s="360"/>
      <c r="K25" s="360"/>
      <c r="L25" s="359"/>
      <c r="M25" s="360"/>
      <c r="N25" s="360"/>
      <c r="O25" s="360"/>
    </row>
    <row r="26" spans="1:15" ht="12.75">
      <c r="A26" s="361">
        <v>26</v>
      </c>
      <c r="B26" s="362" t="s">
        <v>18</v>
      </c>
      <c r="C26" s="193" t="s">
        <v>15</v>
      </c>
      <c r="D26" s="359"/>
      <c r="E26" s="360"/>
      <c r="F26" s="360"/>
      <c r="G26" s="360"/>
      <c r="H26" s="360"/>
      <c r="I26" s="360"/>
      <c r="J26" s="360"/>
      <c r="K26" s="360"/>
      <c r="L26" s="359"/>
      <c r="M26" s="360"/>
      <c r="N26" s="360"/>
      <c r="O26" s="360"/>
    </row>
    <row r="27" spans="1:15" ht="12.75">
      <c r="A27" s="361">
        <v>27</v>
      </c>
      <c r="B27" s="362" t="s">
        <v>19</v>
      </c>
      <c r="C27" s="193" t="s">
        <v>15</v>
      </c>
      <c r="D27" s="359"/>
      <c r="E27" s="360"/>
      <c r="F27" s="360"/>
      <c r="G27" s="360"/>
      <c r="H27" s="360"/>
      <c r="I27" s="360"/>
      <c r="J27" s="360"/>
      <c r="K27" s="360"/>
      <c r="L27" s="359"/>
      <c r="M27" s="360"/>
      <c r="N27" s="360"/>
      <c r="O27" s="360"/>
    </row>
    <row r="28" spans="1:15" ht="12.75">
      <c r="A28" s="361">
        <v>28</v>
      </c>
      <c r="B28" s="362" t="s">
        <v>516</v>
      </c>
      <c r="C28" s="193" t="s">
        <v>15</v>
      </c>
      <c r="D28" s="359"/>
      <c r="E28" s="360"/>
      <c r="F28" s="360"/>
      <c r="G28" s="360"/>
      <c r="H28" s="360"/>
      <c r="I28" s="360"/>
      <c r="J28" s="360"/>
      <c r="K28" s="360"/>
      <c r="L28" s="359"/>
      <c r="M28" s="360"/>
      <c r="N28" s="360"/>
      <c r="O28" s="360"/>
    </row>
    <row r="29" spans="1:15" ht="12.75">
      <c r="A29" s="361">
        <v>29</v>
      </c>
      <c r="B29" s="362" t="s">
        <v>20</v>
      </c>
      <c r="C29" s="193" t="s">
        <v>15</v>
      </c>
      <c r="D29" s="359">
        <v>8</v>
      </c>
      <c r="E29" s="360"/>
      <c r="F29" s="360"/>
      <c r="G29" s="360"/>
      <c r="H29" s="360"/>
      <c r="I29" s="360"/>
      <c r="J29" s="360"/>
      <c r="K29" s="360"/>
      <c r="L29" s="359"/>
      <c r="M29" s="360"/>
      <c r="N29" s="360"/>
      <c r="O29" s="360"/>
    </row>
    <row r="30" spans="1:15" ht="12.75">
      <c r="A30" s="361">
        <v>30</v>
      </c>
      <c r="B30" s="362" t="s">
        <v>21</v>
      </c>
      <c r="C30" s="193" t="s">
        <v>15</v>
      </c>
      <c r="D30" s="359"/>
      <c r="E30" s="360"/>
      <c r="F30" s="360"/>
      <c r="G30" s="360"/>
      <c r="H30" s="360"/>
      <c r="I30" s="360"/>
      <c r="J30" s="360"/>
      <c r="K30" s="360"/>
      <c r="L30" s="359"/>
      <c r="M30" s="360"/>
      <c r="N30" s="360"/>
      <c r="O30" s="360"/>
    </row>
    <row r="31" spans="1:15" ht="12.75">
      <c r="A31" s="361">
        <v>31</v>
      </c>
      <c r="B31" s="362" t="s">
        <v>462</v>
      </c>
      <c r="C31" s="193" t="s">
        <v>15</v>
      </c>
      <c r="D31" s="359">
        <v>6</v>
      </c>
      <c r="E31" s="360">
        <v>12</v>
      </c>
      <c r="F31" s="360"/>
      <c r="G31" s="360"/>
      <c r="H31" s="360"/>
      <c r="I31" s="360"/>
      <c r="J31" s="360"/>
      <c r="K31" s="360"/>
      <c r="L31" s="359"/>
      <c r="M31" s="360"/>
      <c r="N31" s="360"/>
      <c r="O31" s="360"/>
    </row>
    <row r="32" spans="1:15" ht="12.75">
      <c r="A32" s="361">
        <v>32</v>
      </c>
      <c r="B32" s="362" t="s">
        <v>512</v>
      </c>
      <c r="C32" s="193" t="s">
        <v>15</v>
      </c>
      <c r="D32" s="359"/>
      <c r="E32" s="360"/>
      <c r="F32" s="360"/>
      <c r="G32" s="360"/>
      <c r="H32" s="360"/>
      <c r="I32" s="360"/>
      <c r="J32" s="360"/>
      <c r="K32" s="360"/>
      <c r="L32" s="359"/>
      <c r="M32" s="360"/>
      <c r="N32" s="360"/>
      <c r="O32" s="360"/>
    </row>
    <row r="33" spans="1:15" ht="12.75">
      <c r="A33" s="361">
        <v>33</v>
      </c>
      <c r="B33" s="362" t="s">
        <v>513</v>
      </c>
      <c r="C33" s="193" t="s">
        <v>15</v>
      </c>
      <c r="D33" s="359"/>
      <c r="E33" s="360"/>
      <c r="F33" s="360"/>
      <c r="G33" s="360"/>
      <c r="H33" s="360"/>
      <c r="I33" s="360"/>
      <c r="J33" s="360"/>
      <c r="K33" s="360"/>
      <c r="L33" s="359"/>
      <c r="M33" s="360"/>
      <c r="N33" s="360"/>
      <c r="O33" s="360"/>
    </row>
    <row r="34" spans="1:15" ht="12.75">
      <c r="A34" s="361">
        <v>34</v>
      </c>
      <c r="B34" s="362" t="s">
        <v>514</v>
      </c>
      <c r="C34" s="193" t="s">
        <v>15</v>
      </c>
      <c r="D34" s="359"/>
      <c r="E34" s="360"/>
      <c r="F34" s="360"/>
      <c r="G34" s="360"/>
      <c r="H34" s="360"/>
      <c r="I34" s="360"/>
      <c r="J34" s="360"/>
      <c r="K34" s="360"/>
      <c r="L34" s="359"/>
      <c r="M34" s="360"/>
      <c r="N34" s="360"/>
      <c r="O34" s="360"/>
    </row>
    <row r="35" spans="1:15" ht="12.75">
      <c r="A35" s="361">
        <v>35</v>
      </c>
      <c r="B35" s="362" t="s">
        <v>515</v>
      </c>
      <c r="C35" s="193" t="s">
        <v>15</v>
      </c>
      <c r="D35" s="359"/>
      <c r="E35" s="360"/>
      <c r="F35" s="360"/>
      <c r="G35" s="360"/>
      <c r="H35" s="360"/>
      <c r="I35" s="360"/>
      <c r="J35" s="360"/>
      <c r="K35" s="360"/>
      <c r="L35" s="359"/>
      <c r="M35" s="360"/>
      <c r="N35" s="360"/>
      <c r="O35" s="360"/>
    </row>
    <row r="36" spans="1:15" ht="12.75">
      <c r="A36" s="361">
        <v>36</v>
      </c>
      <c r="B36" s="362" t="s">
        <v>22</v>
      </c>
      <c r="C36" s="193" t="s">
        <v>15</v>
      </c>
      <c r="D36" s="359"/>
      <c r="E36" s="360"/>
      <c r="F36" s="360"/>
      <c r="G36" s="360"/>
      <c r="H36" s="360"/>
      <c r="I36" s="360"/>
      <c r="J36" s="360"/>
      <c r="K36" s="360"/>
      <c r="L36" s="359"/>
      <c r="M36" s="360"/>
      <c r="N36" s="360"/>
      <c r="O36" s="360"/>
    </row>
    <row r="37" spans="1:15" ht="12.75">
      <c r="A37" s="361">
        <v>37</v>
      </c>
      <c r="B37" s="364" t="s">
        <v>65</v>
      </c>
      <c r="C37" s="193" t="s">
        <v>15</v>
      </c>
      <c r="D37" s="359"/>
      <c r="E37" s="360"/>
      <c r="F37" s="360"/>
      <c r="G37" s="360"/>
      <c r="H37" s="360"/>
      <c r="I37" s="360"/>
      <c r="J37" s="360"/>
      <c r="K37" s="360"/>
      <c r="L37" s="359"/>
      <c r="M37" s="360"/>
      <c r="N37" s="360"/>
      <c r="O37" s="360"/>
    </row>
    <row r="38" spans="1:15" ht="12.75">
      <c r="A38" s="361">
        <v>38</v>
      </c>
      <c r="B38" s="364" t="s">
        <v>522</v>
      </c>
      <c r="C38" s="193" t="s">
        <v>15</v>
      </c>
      <c r="D38" s="359"/>
      <c r="E38" s="360"/>
      <c r="F38" s="360"/>
      <c r="G38" s="360"/>
      <c r="H38" s="360"/>
      <c r="I38" s="360"/>
      <c r="J38" s="360"/>
      <c r="K38" s="360"/>
      <c r="L38" s="359"/>
      <c r="M38" s="360"/>
      <c r="N38" s="360"/>
      <c r="O38" s="360"/>
    </row>
    <row r="39" spans="1:15" ht="12.75">
      <c r="A39" s="361">
        <v>39</v>
      </c>
      <c r="B39" s="364" t="s">
        <v>523</v>
      </c>
      <c r="C39" s="193" t="s">
        <v>15</v>
      </c>
      <c r="D39" s="359"/>
      <c r="E39" s="360"/>
      <c r="F39" s="360"/>
      <c r="G39" s="360"/>
      <c r="H39" s="360"/>
      <c r="I39" s="360"/>
      <c r="J39" s="360"/>
      <c r="K39" s="360"/>
      <c r="L39" s="359"/>
      <c r="M39" s="360"/>
      <c r="N39" s="360"/>
      <c r="O39" s="360"/>
    </row>
    <row r="40" spans="1:15" ht="12.75">
      <c r="A40" s="361">
        <v>40</v>
      </c>
      <c r="B40" s="364" t="s">
        <v>524</v>
      </c>
      <c r="C40" s="193" t="s">
        <v>15</v>
      </c>
      <c r="D40" s="359"/>
      <c r="E40" s="360"/>
      <c r="F40" s="360"/>
      <c r="G40" s="360"/>
      <c r="H40" s="360"/>
      <c r="I40" s="360"/>
      <c r="J40" s="360"/>
      <c r="K40" s="360"/>
      <c r="L40" s="359"/>
      <c r="M40" s="360"/>
      <c r="N40" s="360"/>
      <c r="O40" s="360"/>
    </row>
    <row r="41" spans="1:15" ht="12.75">
      <c r="A41" s="361">
        <v>41</v>
      </c>
      <c r="B41" s="364" t="s">
        <v>525</v>
      </c>
      <c r="C41" s="193" t="s">
        <v>15</v>
      </c>
      <c r="D41" s="359"/>
      <c r="E41" s="360"/>
      <c r="F41" s="360"/>
      <c r="G41" s="360"/>
      <c r="H41" s="360"/>
      <c r="I41" s="360"/>
      <c r="J41" s="360"/>
      <c r="K41" s="360"/>
      <c r="L41" s="359"/>
      <c r="M41" s="360"/>
      <c r="N41" s="360"/>
      <c r="O41" s="360"/>
    </row>
    <row r="42" spans="1:15" ht="12.75">
      <c r="A42" s="361">
        <v>42</v>
      </c>
      <c r="B42" s="364" t="s">
        <v>526</v>
      </c>
      <c r="C42" s="193" t="s">
        <v>15</v>
      </c>
      <c r="D42" s="359"/>
      <c r="E42" s="360"/>
      <c r="F42" s="360"/>
      <c r="G42" s="360"/>
      <c r="H42" s="360"/>
      <c r="I42" s="360"/>
      <c r="J42" s="360"/>
      <c r="K42" s="360"/>
      <c r="L42" s="359"/>
      <c r="M42" s="360"/>
      <c r="N42" s="360"/>
      <c r="O42" s="360"/>
    </row>
    <row r="43" spans="1:15" ht="12.75">
      <c r="A43" s="361">
        <v>43</v>
      </c>
      <c r="B43" s="364" t="s">
        <v>527</v>
      </c>
      <c r="C43" s="193" t="s">
        <v>15</v>
      </c>
      <c r="D43" s="359"/>
      <c r="E43" s="360"/>
      <c r="F43" s="360"/>
      <c r="G43" s="360"/>
      <c r="H43" s="360"/>
      <c r="I43" s="360"/>
      <c r="J43" s="360"/>
      <c r="K43" s="360"/>
      <c r="L43" s="359"/>
      <c r="M43" s="360"/>
      <c r="N43" s="360"/>
      <c r="O43" s="360"/>
    </row>
    <row r="44" spans="1:15" ht="12.75">
      <c r="A44" s="361">
        <v>44</v>
      </c>
      <c r="B44" s="364" t="s">
        <v>566</v>
      </c>
      <c r="C44" s="193" t="s">
        <v>33</v>
      </c>
      <c r="D44" s="359"/>
      <c r="E44" s="360"/>
      <c r="F44" s="360"/>
      <c r="G44" s="360"/>
      <c r="H44" s="360"/>
      <c r="I44" s="360"/>
      <c r="J44" s="360"/>
      <c r="K44" s="360"/>
      <c r="L44" s="359"/>
      <c r="M44" s="360"/>
      <c r="N44" s="360"/>
      <c r="O44" s="360"/>
    </row>
    <row r="45" spans="1:15" ht="12.75">
      <c r="A45" s="361">
        <v>45</v>
      </c>
      <c r="B45" s="364" t="s">
        <v>597</v>
      </c>
      <c r="C45" s="193" t="s">
        <v>33</v>
      </c>
      <c r="D45" s="359"/>
      <c r="E45" s="360"/>
      <c r="F45" s="360"/>
      <c r="G45" s="360"/>
      <c r="H45" s="360"/>
      <c r="I45" s="360"/>
      <c r="J45" s="360"/>
      <c r="K45" s="360"/>
      <c r="L45" s="359"/>
      <c r="M45" s="360"/>
      <c r="N45" s="360"/>
      <c r="O45" s="360"/>
    </row>
    <row r="46" spans="1:15" ht="12.75">
      <c r="A46" s="361">
        <v>46</v>
      </c>
      <c r="B46" s="364" t="s">
        <v>598</v>
      </c>
      <c r="C46" s="193" t="s">
        <v>33</v>
      </c>
      <c r="D46" s="359"/>
      <c r="E46" s="360"/>
      <c r="F46" s="360"/>
      <c r="G46" s="360"/>
      <c r="H46" s="360"/>
      <c r="I46" s="360"/>
      <c r="J46" s="360"/>
      <c r="K46" s="360"/>
      <c r="L46" s="359"/>
      <c r="M46" s="360"/>
      <c r="N46" s="360"/>
      <c r="O46" s="360"/>
    </row>
    <row r="47" spans="1:15" ht="12.75">
      <c r="A47" s="361">
        <v>47</v>
      </c>
      <c r="B47" s="364" t="s">
        <v>599</v>
      </c>
      <c r="C47" s="193" t="s">
        <v>33</v>
      </c>
      <c r="D47" s="359"/>
      <c r="E47" s="360"/>
      <c r="F47" s="360"/>
      <c r="G47" s="360"/>
      <c r="H47" s="360"/>
      <c r="I47" s="360"/>
      <c r="J47" s="360"/>
      <c r="K47" s="360"/>
      <c r="L47" s="359"/>
      <c r="M47" s="360"/>
      <c r="N47" s="360"/>
      <c r="O47" s="360"/>
    </row>
    <row r="48" spans="1:15" ht="12.75">
      <c r="A48" s="361">
        <v>48</v>
      </c>
      <c r="B48" s="364" t="s">
        <v>578</v>
      </c>
      <c r="C48" s="193" t="s">
        <v>33</v>
      </c>
      <c r="D48" s="359"/>
      <c r="E48" s="360"/>
      <c r="F48" s="360"/>
      <c r="G48" s="360"/>
      <c r="H48" s="360"/>
      <c r="I48" s="360"/>
      <c r="J48" s="360"/>
      <c r="K48" s="360"/>
      <c r="L48" s="359"/>
      <c r="M48" s="360"/>
      <c r="N48" s="360"/>
      <c r="O48" s="360"/>
    </row>
    <row r="49" spans="1:15" ht="12.75">
      <c r="A49" s="361">
        <v>49</v>
      </c>
      <c r="B49" s="364" t="s">
        <v>600</v>
      </c>
      <c r="C49" s="193" t="s">
        <v>33</v>
      </c>
      <c r="D49" s="359"/>
      <c r="E49" s="360"/>
      <c r="F49" s="360"/>
      <c r="G49" s="360"/>
      <c r="H49" s="360"/>
      <c r="I49" s="360"/>
      <c r="J49" s="360"/>
      <c r="K49" s="360"/>
      <c r="L49" s="359"/>
      <c r="M49" s="360"/>
      <c r="N49" s="360"/>
      <c r="O49" s="360"/>
    </row>
    <row r="50" spans="1:15" ht="12.75">
      <c r="A50" s="361">
        <v>50</v>
      </c>
      <c r="B50" s="365" t="s">
        <v>528</v>
      </c>
      <c r="C50" s="193" t="s">
        <v>33</v>
      </c>
      <c r="D50" s="359"/>
      <c r="E50" s="360"/>
      <c r="F50" s="360"/>
      <c r="G50" s="360"/>
      <c r="H50" s="360"/>
      <c r="I50" s="360"/>
      <c r="J50" s="360"/>
      <c r="K50" s="360"/>
      <c r="L50" s="359"/>
      <c r="M50" s="360"/>
      <c r="N50" s="360"/>
      <c r="O50" s="360"/>
    </row>
    <row r="51" spans="1:15" ht="12.75">
      <c r="A51" s="361">
        <v>51</v>
      </c>
      <c r="B51" s="365" t="s">
        <v>529</v>
      </c>
      <c r="C51" s="193" t="s">
        <v>33</v>
      </c>
      <c r="D51" s="359"/>
      <c r="E51" s="360"/>
      <c r="F51" s="360"/>
      <c r="G51" s="360"/>
      <c r="H51" s="360"/>
      <c r="I51" s="360"/>
      <c r="J51" s="360"/>
      <c r="K51" s="360"/>
      <c r="L51" s="359"/>
      <c r="M51" s="360"/>
      <c r="N51" s="360"/>
      <c r="O51" s="360"/>
    </row>
    <row r="52" spans="1:15" ht="12.75">
      <c r="A52" s="361">
        <v>52</v>
      </c>
      <c r="B52" s="365" t="s">
        <v>530</v>
      </c>
      <c r="C52" s="193" t="s">
        <v>33</v>
      </c>
      <c r="D52" s="359"/>
      <c r="E52" s="360"/>
      <c r="F52" s="360"/>
      <c r="G52" s="360"/>
      <c r="H52" s="360"/>
      <c r="I52" s="360"/>
      <c r="J52" s="360"/>
      <c r="K52" s="360"/>
      <c r="L52" s="359"/>
      <c r="M52" s="360"/>
      <c r="N52" s="360"/>
      <c r="O52" s="360"/>
    </row>
    <row r="53" spans="1:15" ht="12.75">
      <c r="A53" s="361">
        <v>53</v>
      </c>
      <c r="B53" s="364" t="s">
        <v>601</v>
      </c>
      <c r="C53" s="193" t="s">
        <v>15</v>
      </c>
      <c r="D53" s="359"/>
      <c r="E53" s="360"/>
      <c r="F53" s="360"/>
      <c r="G53" s="360"/>
      <c r="H53" s="360"/>
      <c r="I53" s="360"/>
      <c r="J53" s="360"/>
      <c r="K53" s="360"/>
      <c r="L53" s="359"/>
      <c r="M53" s="360"/>
      <c r="N53" s="360"/>
      <c r="O53" s="360"/>
    </row>
    <row r="54" spans="1:15" ht="12.75">
      <c r="A54" s="361">
        <v>54</v>
      </c>
      <c r="B54" s="366" t="s">
        <v>602</v>
      </c>
      <c r="C54" s="193" t="s">
        <v>15</v>
      </c>
      <c r="D54" s="359"/>
      <c r="E54" s="360"/>
      <c r="F54" s="360"/>
      <c r="G54" s="360"/>
      <c r="H54" s="360"/>
      <c r="I54" s="360"/>
      <c r="J54" s="360"/>
      <c r="K54" s="360"/>
      <c r="L54" s="359"/>
      <c r="M54" s="360"/>
      <c r="N54" s="360"/>
      <c r="O54" s="360"/>
    </row>
    <row r="55" spans="1:15" ht="12.75">
      <c r="A55" s="361">
        <v>55</v>
      </c>
      <c r="B55" s="364" t="s">
        <v>116</v>
      </c>
      <c r="C55" s="193" t="s">
        <v>15</v>
      </c>
      <c r="D55" s="359"/>
      <c r="E55" s="360"/>
      <c r="F55" s="360"/>
      <c r="G55" s="360"/>
      <c r="H55" s="360"/>
      <c r="I55" s="360"/>
      <c r="J55" s="360"/>
      <c r="K55" s="360"/>
      <c r="L55" s="359"/>
      <c r="M55" s="360"/>
      <c r="N55" s="360"/>
      <c r="O55" s="360"/>
    </row>
    <row r="56" spans="1:15" ht="12.75">
      <c r="A56" s="361">
        <v>56</v>
      </c>
      <c r="B56" s="364" t="s">
        <v>23</v>
      </c>
      <c r="C56" s="193" t="s">
        <v>15</v>
      </c>
      <c r="D56" s="359">
        <v>24</v>
      </c>
      <c r="E56" s="360"/>
      <c r="F56" s="360"/>
      <c r="G56" s="360"/>
      <c r="H56" s="360"/>
      <c r="I56" s="360"/>
      <c r="J56" s="360"/>
      <c r="K56" s="360"/>
      <c r="L56" s="359"/>
      <c r="M56" s="360"/>
      <c r="N56" s="360"/>
      <c r="O56" s="360"/>
    </row>
    <row r="57" spans="1:15" ht="12.75">
      <c r="A57" s="361">
        <v>57</v>
      </c>
      <c r="B57" s="364" t="s">
        <v>24</v>
      </c>
      <c r="C57" s="193" t="s">
        <v>15</v>
      </c>
      <c r="D57" s="359"/>
      <c r="E57" s="360"/>
      <c r="F57" s="360"/>
      <c r="G57" s="360"/>
      <c r="H57" s="360"/>
      <c r="I57" s="360"/>
      <c r="J57" s="360"/>
      <c r="K57" s="360"/>
      <c r="L57" s="359"/>
      <c r="M57" s="360"/>
      <c r="N57" s="360"/>
      <c r="O57" s="360"/>
    </row>
    <row r="58" spans="1:15" ht="12.75">
      <c r="A58" s="361">
        <v>58</v>
      </c>
      <c r="B58" s="364" t="s">
        <v>25</v>
      </c>
      <c r="C58" s="193" t="s">
        <v>15</v>
      </c>
      <c r="D58" s="359"/>
      <c r="E58" s="360"/>
      <c r="F58" s="360"/>
      <c r="G58" s="360"/>
      <c r="H58" s="360"/>
      <c r="I58" s="360"/>
      <c r="J58" s="360"/>
      <c r="K58" s="360"/>
      <c r="L58" s="359"/>
      <c r="M58" s="360"/>
      <c r="N58" s="360"/>
      <c r="O58" s="360"/>
    </row>
    <row r="59" spans="1:15" ht="12.75">
      <c r="A59" s="361">
        <v>59</v>
      </c>
      <c r="B59" s="364" t="s">
        <v>26</v>
      </c>
      <c r="C59" s="193" t="s">
        <v>15</v>
      </c>
      <c r="D59" s="359"/>
      <c r="E59" s="360"/>
      <c r="F59" s="360"/>
      <c r="G59" s="360"/>
      <c r="H59" s="360"/>
      <c r="I59" s="360"/>
      <c r="J59" s="360"/>
      <c r="K59" s="360"/>
      <c r="L59" s="359"/>
      <c r="M59" s="360"/>
      <c r="N59" s="360"/>
      <c r="O59" s="360"/>
    </row>
    <row r="60" spans="1:15" ht="12.75">
      <c r="A60" s="361">
        <v>60</v>
      </c>
      <c r="B60" s="364" t="s">
        <v>531</v>
      </c>
      <c r="C60" s="193" t="s">
        <v>15</v>
      </c>
      <c r="D60" s="359"/>
      <c r="E60" s="360"/>
      <c r="F60" s="360"/>
      <c r="G60" s="360"/>
      <c r="H60" s="360"/>
      <c r="I60" s="360"/>
      <c r="J60" s="360"/>
      <c r="K60" s="360"/>
      <c r="L60" s="359"/>
      <c r="M60" s="360"/>
      <c r="N60" s="360"/>
      <c r="O60" s="360"/>
    </row>
    <row r="61" spans="1:15" ht="12.75">
      <c r="A61" s="361">
        <v>61</v>
      </c>
      <c r="B61" s="364" t="s">
        <v>571</v>
      </c>
      <c r="C61" s="193" t="s">
        <v>15</v>
      </c>
      <c r="D61" s="359"/>
      <c r="E61" s="360"/>
      <c r="F61" s="360"/>
      <c r="G61" s="360"/>
      <c r="H61" s="360"/>
      <c r="I61" s="360"/>
      <c r="J61" s="360"/>
      <c r="K61" s="360"/>
      <c r="L61" s="359"/>
      <c r="M61" s="360"/>
      <c r="N61" s="360"/>
      <c r="O61" s="360"/>
    </row>
    <row r="62" spans="1:15" ht="12.75">
      <c r="A62" s="361">
        <v>62</v>
      </c>
      <c r="B62" s="364" t="s">
        <v>572</v>
      </c>
      <c r="C62" s="193" t="s">
        <v>15</v>
      </c>
      <c r="D62" s="359"/>
      <c r="E62" s="360"/>
      <c r="F62" s="360"/>
      <c r="G62" s="360"/>
      <c r="H62" s="360"/>
      <c r="I62" s="360"/>
      <c r="J62" s="360"/>
      <c r="K62" s="360"/>
      <c r="L62" s="359"/>
      <c r="M62" s="360"/>
      <c r="N62" s="360"/>
      <c r="O62" s="360"/>
    </row>
    <row r="63" spans="1:15" ht="12.75">
      <c r="A63" s="361">
        <v>63</v>
      </c>
      <c r="B63" s="364" t="s">
        <v>573</v>
      </c>
      <c r="C63" s="193" t="s">
        <v>15</v>
      </c>
      <c r="D63" s="359"/>
      <c r="E63" s="360"/>
      <c r="F63" s="360"/>
      <c r="G63" s="360"/>
      <c r="H63" s="360"/>
      <c r="I63" s="360"/>
      <c r="J63" s="360"/>
      <c r="K63" s="360"/>
      <c r="L63" s="359"/>
      <c r="M63" s="360"/>
      <c r="N63" s="360"/>
      <c r="O63" s="360"/>
    </row>
    <row r="64" spans="1:15" ht="12.75">
      <c r="A64" s="361">
        <v>64</v>
      </c>
      <c r="B64" s="364" t="s">
        <v>574</v>
      </c>
      <c r="C64" s="193" t="s">
        <v>15</v>
      </c>
      <c r="D64" s="359"/>
      <c r="E64" s="360"/>
      <c r="F64" s="360"/>
      <c r="G64" s="360"/>
      <c r="H64" s="360"/>
      <c r="I64" s="360"/>
      <c r="J64" s="360"/>
      <c r="K64" s="360"/>
      <c r="L64" s="359"/>
      <c r="M64" s="360"/>
      <c r="N64" s="360"/>
      <c r="O64" s="360"/>
    </row>
    <row r="65" spans="1:15" ht="12.75">
      <c r="A65" s="361">
        <v>65</v>
      </c>
      <c r="B65" s="364" t="s">
        <v>575</v>
      </c>
      <c r="C65" s="193" t="s">
        <v>15</v>
      </c>
      <c r="D65" s="359"/>
      <c r="E65" s="360"/>
      <c r="F65" s="360"/>
      <c r="G65" s="360"/>
      <c r="H65" s="360"/>
      <c r="I65" s="360"/>
      <c r="J65" s="360"/>
      <c r="K65" s="360"/>
      <c r="L65" s="359"/>
      <c r="M65" s="360"/>
      <c r="N65" s="360"/>
      <c r="O65" s="360"/>
    </row>
    <row r="66" spans="1:15" ht="12.75">
      <c r="A66" s="361">
        <v>66</v>
      </c>
      <c r="B66" s="364" t="s">
        <v>576</v>
      </c>
      <c r="C66" s="193" t="s">
        <v>15</v>
      </c>
      <c r="D66" s="359"/>
      <c r="E66" s="360"/>
      <c r="F66" s="360"/>
      <c r="G66" s="360"/>
      <c r="H66" s="360"/>
      <c r="I66" s="360"/>
      <c r="J66" s="360"/>
      <c r="K66" s="360"/>
      <c r="L66" s="359"/>
      <c r="M66" s="360"/>
      <c r="N66" s="360"/>
      <c r="O66" s="360"/>
    </row>
    <row r="67" spans="1:15" ht="12.75">
      <c r="A67" s="361">
        <v>67</v>
      </c>
      <c r="B67" s="364" t="s">
        <v>577</v>
      </c>
      <c r="C67" s="193" t="s">
        <v>15</v>
      </c>
      <c r="D67" s="359"/>
      <c r="E67" s="360"/>
      <c r="F67" s="360"/>
      <c r="G67" s="360"/>
      <c r="H67" s="360"/>
      <c r="I67" s="360"/>
      <c r="J67" s="360"/>
      <c r="K67" s="360"/>
      <c r="L67" s="359"/>
      <c r="M67" s="360"/>
      <c r="N67" s="360"/>
      <c r="O67" s="360"/>
    </row>
    <row r="68" spans="1:15" ht="12.75">
      <c r="A68" s="361">
        <v>68</v>
      </c>
      <c r="B68" s="364" t="s">
        <v>532</v>
      </c>
      <c r="C68" s="193" t="s">
        <v>15</v>
      </c>
      <c r="D68" s="359"/>
      <c r="E68" s="360"/>
      <c r="F68" s="360"/>
      <c r="G68" s="360"/>
      <c r="H68" s="360"/>
      <c r="I68" s="360"/>
      <c r="J68" s="360"/>
      <c r="K68" s="360"/>
      <c r="L68" s="359"/>
      <c r="M68" s="360"/>
      <c r="N68" s="360"/>
      <c r="O68" s="360"/>
    </row>
    <row r="69" spans="1:15" ht="12.75">
      <c r="A69" s="361">
        <v>69</v>
      </c>
      <c r="B69" s="364" t="s">
        <v>533</v>
      </c>
      <c r="C69" s="193" t="s">
        <v>15</v>
      </c>
      <c r="D69" s="359"/>
      <c r="E69" s="360"/>
      <c r="F69" s="360"/>
      <c r="G69" s="360"/>
      <c r="H69" s="360"/>
      <c r="I69" s="360"/>
      <c r="J69" s="360"/>
      <c r="K69" s="360"/>
      <c r="L69" s="359"/>
      <c r="M69" s="360"/>
      <c r="N69" s="360"/>
      <c r="O69" s="360"/>
    </row>
    <row r="70" spans="1:15" ht="12.75">
      <c r="A70" s="361">
        <v>70</v>
      </c>
      <c r="B70" s="364" t="s">
        <v>534</v>
      </c>
      <c r="C70" s="193" t="s">
        <v>15</v>
      </c>
      <c r="D70" s="359"/>
      <c r="E70" s="360"/>
      <c r="F70" s="360"/>
      <c r="G70" s="360"/>
      <c r="H70" s="360"/>
      <c r="I70" s="360"/>
      <c r="J70" s="360"/>
      <c r="K70" s="360"/>
      <c r="L70" s="359"/>
      <c r="M70" s="360"/>
      <c r="N70" s="360"/>
      <c r="O70" s="360"/>
    </row>
    <row r="71" spans="1:15" ht="12.75">
      <c r="A71" s="361">
        <v>71</v>
      </c>
      <c r="B71" s="364" t="s">
        <v>535</v>
      </c>
      <c r="C71" s="193" t="s">
        <v>15</v>
      </c>
      <c r="D71" s="359">
        <v>3</v>
      </c>
      <c r="E71" s="360">
        <v>24</v>
      </c>
      <c r="F71" s="360"/>
      <c r="G71" s="360"/>
      <c r="H71" s="360"/>
      <c r="I71" s="360"/>
      <c r="J71" s="360"/>
      <c r="K71" s="360"/>
      <c r="L71" s="359"/>
      <c r="M71" s="360"/>
      <c r="N71" s="360"/>
      <c r="O71" s="360"/>
    </row>
    <row r="72" spans="1:15" ht="12" customHeight="1">
      <c r="A72" s="361">
        <v>72</v>
      </c>
      <c r="B72" s="364" t="s">
        <v>536</v>
      </c>
      <c r="C72" s="193" t="s">
        <v>15</v>
      </c>
      <c r="D72" s="359">
        <v>6</v>
      </c>
      <c r="E72" s="360"/>
      <c r="F72" s="360"/>
      <c r="G72" s="360"/>
      <c r="H72" s="360"/>
      <c r="I72" s="360"/>
      <c r="J72" s="360"/>
      <c r="K72" s="360"/>
      <c r="L72" s="359"/>
      <c r="M72" s="360"/>
      <c r="N72" s="360"/>
      <c r="O72" s="360"/>
    </row>
    <row r="73" spans="1:15" ht="12.75">
      <c r="A73" s="361">
        <v>73</v>
      </c>
      <c r="B73" s="364" t="s">
        <v>537</v>
      </c>
      <c r="C73" s="193" t="s">
        <v>15</v>
      </c>
      <c r="D73" s="359"/>
      <c r="E73" s="360"/>
      <c r="F73" s="360"/>
      <c r="G73" s="360"/>
      <c r="H73" s="360"/>
      <c r="I73" s="360"/>
      <c r="J73" s="360"/>
      <c r="K73" s="360"/>
      <c r="L73" s="359"/>
      <c r="M73" s="360"/>
      <c r="N73" s="360"/>
      <c r="O73" s="360"/>
    </row>
    <row r="74" spans="1:15" ht="12.75">
      <c r="A74" s="361">
        <v>74</v>
      </c>
      <c r="B74" s="364" t="s">
        <v>538</v>
      </c>
      <c r="C74" s="193" t="s">
        <v>15</v>
      </c>
      <c r="D74" s="359"/>
      <c r="E74" s="360"/>
      <c r="F74" s="360"/>
      <c r="G74" s="360"/>
      <c r="H74" s="360"/>
      <c r="I74" s="360"/>
      <c r="J74" s="360"/>
      <c r="K74" s="360"/>
      <c r="L74" s="359"/>
      <c r="M74" s="360"/>
      <c r="N74" s="360"/>
      <c r="O74" s="360"/>
    </row>
    <row r="75" spans="1:15" ht="12.75">
      <c r="A75" s="361">
        <v>75</v>
      </c>
      <c r="B75" s="367" t="s">
        <v>539</v>
      </c>
      <c r="C75" s="193" t="s">
        <v>15</v>
      </c>
      <c r="D75" s="359">
        <v>8</v>
      </c>
      <c r="E75" s="360">
        <v>30</v>
      </c>
      <c r="F75" s="360">
        <v>48</v>
      </c>
      <c r="G75" s="360"/>
      <c r="H75" s="360"/>
      <c r="I75" s="360"/>
      <c r="J75" s="360"/>
      <c r="K75" s="360"/>
      <c r="L75" s="359"/>
      <c r="M75" s="360"/>
      <c r="N75" s="360"/>
      <c r="O75" s="360"/>
    </row>
    <row r="76" spans="1:15" ht="12.75">
      <c r="A76" s="361">
        <v>76</v>
      </c>
      <c r="B76" s="364" t="s">
        <v>540</v>
      </c>
      <c r="C76" s="193" t="s">
        <v>15</v>
      </c>
      <c r="D76" s="359"/>
      <c r="E76" s="360"/>
      <c r="F76" s="360"/>
      <c r="G76" s="360"/>
      <c r="H76" s="360"/>
      <c r="I76" s="360"/>
      <c r="J76" s="360"/>
      <c r="K76" s="360"/>
      <c r="L76" s="359"/>
      <c r="M76" s="360"/>
      <c r="N76" s="360"/>
      <c r="O76" s="360"/>
    </row>
    <row r="77" spans="1:15" ht="12.75">
      <c r="A77" s="361">
        <v>77</v>
      </c>
      <c r="B77" s="364" t="s">
        <v>541</v>
      </c>
      <c r="C77" s="193" t="s">
        <v>15</v>
      </c>
      <c r="D77" s="359">
        <v>30</v>
      </c>
      <c r="E77" s="360">
        <v>30</v>
      </c>
      <c r="F77" s="360"/>
      <c r="G77" s="360"/>
      <c r="H77" s="360"/>
      <c r="I77" s="360"/>
      <c r="J77" s="360"/>
      <c r="K77" s="360"/>
      <c r="L77" s="359"/>
      <c r="M77" s="360"/>
      <c r="N77" s="360"/>
      <c r="O77" s="360"/>
    </row>
    <row r="78" spans="1:15" ht="12.75">
      <c r="A78" s="361">
        <v>78</v>
      </c>
      <c r="B78" s="364" t="s">
        <v>542</v>
      </c>
      <c r="C78" s="193" t="s">
        <v>15</v>
      </c>
      <c r="D78" s="359">
        <v>30</v>
      </c>
      <c r="E78" s="360">
        <v>23</v>
      </c>
      <c r="F78" s="360">
        <v>12</v>
      </c>
      <c r="G78" s="360"/>
      <c r="H78" s="360"/>
      <c r="I78" s="360"/>
      <c r="J78" s="360"/>
      <c r="K78" s="360"/>
      <c r="L78" s="359"/>
      <c r="M78" s="360"/>
      <c r="N78" s="360"/>
      <c r="O78" s="360"/>
    </row>
    <row r="79" spans="1:15" ht="12.75">
      <c r="A79" s="361">
        <v>79</v>
      </c>
      <c r="B79" s="364" t="s">
        <v>543</v>
      </c>
      <c r="C79" s="193" t="s">
        <v>15</v>
      </c>
      <c r="D79" s="359">
        <v>6</v>
      </c>
      <c r="E79" s="360">
        <v>3</v>
      </c>
      <c r="F79" s="360"/>
      <c r="G79" s="360"/>
      <c r="H79" s="360"/>
      <c r="I79" s="360"/>
      <c r="J79" s="360"/>
      <c r="K79" s="360"/>
      <c r="L79" s="359"/>
      <c r="M79" s="360"/>
      <c r="N79" s="360"/>
      <c r="O79" s="360"/>
    </row>
    <row r="80" spans="1:15" ht="12.75">
      <c r="A80" s="361">
        <v>80</v>
      </c>
      <c r="B80" s="364" t="s">
        <v>544</v>
      </c>
      <c r="C80" s="193" t="s">
        <v>15</v>
      </c>
      <c r="D80" s="359">
        <v>6</v>
      </c>
      <c r="E80" s="360"/>
      <c r="F80" s="360"/>
      <c r="G80" s="360"/>
      <c r="H80" s="360"/>
      <c r="I80" s="360"/>
      <c r="J80" s="360"/>
      <c r="K80" s="360"/>
      <c r="L80" s="359"/>
      <c r="M80" s="360"/>
      <c r="N80" s="360"/>
      <c r="O80" s="360"/>
    </row>
    <row r="81" spans="1:15" ht="12.75">
      <c r="A81" s="361">
        <v>81</v>
      </c>
      <c r="B81" s="364" t="s">
        <v>545</v>
      </c>
      <c r="C81" s="193" t="s">
        <v>15</v>
      </c>
      <c r="D81" s="359"/>
      <c r="E81" s="360"/>
      <c r="F81" s="360"/>
      <c r="G81" s="360"/>
      <c r="H81" s="360"/>
      <c r="I81" s="360"/>
      <c r="J81" s="360"/>
      <c r="K81" s="360"/>
      <c r="L81" s="359"/>
      <c r="M81" s="360"/>
      <c r="N81" s="360"/>
      <c r="O81" s="360"/>
    </row>
    <row r="82" spans="1:15" ht="12.75">
      <c r="A82" s="361">
        <v>82</v>
      </c>
      <c r="B82" s="364" t="s">
        <v>546</v>
      </c>
      <c r="C82" s="193" t="s">
        <v>15</v>
      </c>
      <c r="D82" s="359">
        <v>30</v>
      </c>
      <c r="E82" s="360"/>
      <c r="F82" s="360"/>
      <c r="G82" s="360"/>
      <c r="H82" s="360"/>
      <c r="I82" s="360"/>
      <c r="J82" s="360"/>
      <c r="K82" s="360"/>
      <c r="L82" s="359"/>
      <c r="M82" s="360"/>
      <c r="N82" s="360"/>
      <c r="O82" s="360"/>
    </row>
    <row r="83" spans="1:15" ht="12.75">
      <c r="A83" s="361">
        <v>83</v>
      </c>
      <c r="B83" s="364" t="s">
        <v>547</v>
      </c>
      <c r="C83" s="193" t="s">
        <v>15</v>
      </c>
      <c r="D83" s="359"/>
      <c r="E83" s="360"/>
      <c r="F83" s="360"/>
      <c r="G83" s="360"/>
      <c r="H83" s="360"/>
      <c r="I83" s="360"/>
      <c r="J83" s="360"/>
      <c r="K83" s="360"/>
      <c r="L83" s="359"/>
      <c r="M83" s="360"/>
      <c r="N83" s="360"/>
      <c r="O83" s="360"/>
    </row>
    <row r="84" spans="1:15" ht="12.75">
      <c r="A84" s="361">
        <v>84</v>
      </c>
      <c r="B84" s="364" t="s">
        <v>548</v>
      </c>
      <c r="C84" s="193" t="s">
        <v>15</v>
      </c>
      <c r="D84" s="359">
        <v>12</v>
      </c>
      <c r="E84" s="360"/>
      <c r="F84" s="360"/>
      <c r="G84" s="360"/>
      <c r="H84" s="360"/>
      <c r="I84" s="360"/>
      <c r="J84" s="360"/>
      <c r="K84" s="360"/>
      <c r="L84" s="359"/>
      <c r="M84" s="360"/>
      <c r="N84" s="360"/>
      <c r="O84" s="360"/>
    </row>
    <row r="85" spans="1:15" ht="12.75">
      <c r="A85" s="361">
        <v>85</v>
      </c>
      <c r="B85" s="364" t="s">
        <v>549</v>
      </c>
      <c r="C85" s="193" t="s">
        <v>15</v>
      </c>
      <c r="D85" s="359"/>
      <c r="E85" s="360"/>
      <c r="F85" s="360"/>
      <c r="G85" s="360"/>
      <c r="H85" s="360"/>
      <c r="I85" s="360"/>
      <c r="J85" s="360"/>
      <c r="K85" s="360"/>
      <c r="L85" s="359"/>
      <c r="M85" s="360"/>
      <c r="N85" s="360"/>
      <c r="O85" s="360"/>
    </row>
    <row r="86" spans="1:15" ht="12.75">
      <c r="A86" s="361">
        <v>86</v>
      </c>
      <c r="B86" s="364" t="s">
        <v>550</v>
      </c>
      <c r="C86" s="193" t="s">
        <v>13</v>
      </c>
      <c r="D86" s="359"/>
      <c r="E86" s="360"/>
      <c r="F86" s="360"/>
      <c r="G86" s="360"/>
      <c r="H86" s="360"/>
      <c r="I86" s="360"/>
      <c r="J86" s="360"/>
      <c r="K86" s="360"/>
      <c r="L86" s="359"/>
      <c r="M86" s="360"/>
      <c r="N86" s="360"/>
      <c r="O86" s="360"/>
    </row>
    <row r="87" spans="1:15" ht="12.75">
      <c r="A87" s="361">
        <v>87</v>
      </c>
      <c r="B87" s="364" t="s">
        <v>551</v>
      </c>
      <c r="C87" s="193" t="s">
        <v>13</v>
      </c>
      <c r="D87" s="359"/>
      <c r="E87" s="360"/>
      <c r="F87" s="360"/>
      <c r="G87" s="360"/>
      <c r="H87" s="360"/>
      <c r="I87" s="360"/>
      <c r="J87" s="360"/>
      <c r="K87" s="360"/>
      <c r="L87" s="359"/>
      <c r="M87" s="360"/>
      <c r="N87" s="360"/>
      <c r="O87" s="360"/>
    </row>
    <row r="88" spans="1:15" ht="12.75">
      <c r="A88" s="361">
        <v>88</v>
      </c>
      <c r="B88" s="364" t="s">
        <v>552</v>
      </c>
      <c r="C88" s="193" t="s">
        <v>13</v>
      </c>
      <c r="D88" s="359"/>
      <c r="E88" s="360"/>
      <c r="F88" s="360"/>
      <c r="G88" s="360"/>
      <c r="H88" s="360"/>
      <c r="I88" s="360"/>
      <c r="J88" s="360"/>
      <c r="K88" s="360"/>
      <c r="L88" s="359"/>
      <c r="M88" s="360"/>
      <c r="N88" s="360"/>
      <c r="O88" s="360"/>
    </row>
    <row r="89" spans="1:15" ht="12.75">
      <c r="A89" s="361">
        <v>89</v>
      </c>
      <c r="B89" s="364" t="s">
        <v>553</v>
      </c>
      <c r="C89" s="193" t="s">
        <v>13</v>
      </c>
      <c r="D89" s="359"/>
      <c r="E89" s="360"/>
      <c r="F89" s="360"/>
      <c r="G89" s="360"/>
      <c r="H89" s="360"/>
      <c r="I89" s="360"/>
      <c r="J89" s="360"/>
      <c r="K89" s="360"/>
      <c r="L89" s="359"/>
      <c r="M89" s="360"/>
      <c r="N89" s="360"/>
      <c r="O89" s="360"/>
    </row>
    <row r="90" spans="1:15" ht="12.75">
      <c r="A90" s="361">
        <v>90</v>
      </c>
      <c r="B90" s="364" t="s">
        <v>554</v>
      </c>
      <c r="C90" s="193" t="s">
        <v>13</v>
      </c>
      <c r="D90" s="359"/>
      <c r="E90" s="360"/>
      <c r="F90" s="360"/>
      <c r="G90" s="360"/>
      <c r="H90" s="360"/>
      <c r="I90" s="360"/>
      <c r="J90" s="360"/>
      <c r="K90" s="360"/>
      <c r="L90" s="359"/>
      <c r="M90" s="360"/>
      <c r="N90" s="360"/>
      <c r="O90" s="360"/>
    </row>
    <row r="91" spans="1:15" ht="12.75">
      <c r="A91" s="361">
        <v>91</v>
      </c>
      <c r="B91" s="364" t="s">
        <v>555</v>
      </c>
      <c r="C91" s="193" t="s">
        <v>13</v>
      </c>
      <c r="D91" s="359"/>
      <c r="E91" s="360"/>
      <c r="F91" s="360"/>
      <c r="G91" s="360"/>
      <c r="H91" s="360"/>
      <c r="I91" s="360"/>
      <c r="J91" s="360"/>
      <c r="K91" s="360"/>
      <c r="L91" s="359"/>
      <c r="M91" s="360"/>
      <c r="N91" s="360"/>
      <c r="O91" s="360"/>
    </row>
    <row r="92" spans="1:15" ht="12.75">
      <c r="A92" s="361">
        <v>92</v>
      </c>
      <c r="B92" s="364" t="s">
        <v>556</v>
      </c>
      <c r="C92" s="193" t="s">
        <v>13</v>
      </c>
      <c r="D92" s="359"/>
      <c r="E92" s="360"/>
      <c r="F92" s="360"/>
      <c r="G92" s="360"/>
      <c r="H92" s="360"/>
      <c r="I92" s="360"/>
      <c r="J92" s="360"/>
      <c r="K92" s="360"/>
      <c r="L92" s="359"/>
      <c r="M92" s="360"/>
      <c r="N92" s="360"/>
      <c r="O92" s="360"/>
    </row>
    <row r="93" spans="1:15" ht="12.75">
      <c r="A93" s="361">
        <v>93</v>
      </c>
      <c r="B93" s="364" t="s">
        <v>34</v>
      </c>
      <c r="C93" s="193" t="s">
        <v>13</v>
      </c>
      <c r="D93" s="359"/>
      <c r="E93" s="360"/>
      <c r="F93" s="360"/>
      <c r="G93" s="360"/>
      <c r="H93" s="360"/>
      <c r="I93" s="360"/>
      <c r="J93" s="360"/>
      <c r="K93" s="360"/>
      <c r="L93" s="359"/>
      <c r="M93" s="360"/>
      <c r="N93" s="360"/>
      <c r="O93" s="360"/>
    </row>
    <row r="94" spans="1:15" ht="12.75">
      <c r="A94" s="361">
        <v>94</v>
      </c>
      <c r="B94" s="364" t="s">
        <v>557</v>
      </c>
      <c r="C94" s="193" t="s">
        <v>13</v>
      </c>
      <c r="D94" s="359"/>
      <c r="E94" s="360"/>
      <c r="F94" s="360"/>
      <c r="G94" s="360"/>
      <c r="H94" s="360"/>
      <c r="I94" s="360"/>
      <c r="J94" s="360"/>
      <c r="K94" s="360"/>
      <c r="L94" s="359"/>
      <c r="M94" s="360"/>
      <c r="N94" s="360"/>
      <c r="O94" s="360"/>
    </row>
    <row r="95" spans="1:15" ht="12.75">
      <c r="A95" s="361">
        <v>95</v>
      </c>
      <c r="B95" s="364" t="s">
        <v>558</v>
      </c>
      <c r="C95" s="193" t="s">
        <v>13</v>
      </c>
      <c r="D95" s="359"/>
      <c r="E95" s="360"/>
      <c r="F95" s="360"/>
      <c r="G95" s="360"/>
      <c r="H95" s="360"/>
      <c r="I95" s="360"/>
      <c r="J95" s="360"/>
      <c r="K95" s="360"/>
      <c r="L95" s="359"/>
      <c r="M95" s="360"/>
      <c r="N95" s="360"/>
      <c r="O95" s="360"/>
    </row>
    <row r="96" spans="1:15" ht="12.75">
      <c r="A96" s="361">
        <v>96</v>
      </c>
      <c r="B96" s="368" t="s">
        <v>127</v>
      </c>
      <c r="C96" s="193" t="s">
        <v>111</v>
      </c>
      <c r="D96" s="359"/>
      <c r="E96" s="360"/>
      <c r="F96" s="360"/>
      <c r="G96" s="360"/>
      <c r="H96" s="360"/>
      <c r="I96" s="360"/>
      <c r="J96" s="360"/>
      <c r="K96" s="360"/>
      <c r="L96" s="359"/>
      <c r="M96" s="360"/>
      <c r="N96" s="360"/>
      <c r="O96" s="360"/>
    </row>
    <row r="97" spans="1:15" ht="12.75">
      <c r="A97" s="361">
        <v>97</v>
      </c>
      <c r="B97" s="368" t="s">
        <v>603</v>
      </c>
      <c r="C97" s="193" t="s">
        <v>111</v>
      </c>
      <c r="D97" s="359"/>
      <c r="E97" s="360"/>
      <c r="F97" s="360"/>
      <c r="G97" s="360"/>
      <c r="H97" s="360"/>
      <c r="I97" s="360"/>
      <c r="J97" s="360"/>
      <c r="K97" s="360"/>
      <c r="L97" s="359"/>
      <c r="M97" s="360"/>
      <c r="N97" s="360"/>
      <c r="O97" s="360"/>
    </row>
    <row r="98" spans="1:15" ht="12.75">
      <c r="A98" s="361">
        <v>98</v>
      </c>
      <c r="B98" s="369" t="s">
        <v>560</v>
      </c>
      <c r="C98" s="193" t="s">
        <v>111</v>
      </c>
      <c r="D98" s="359"/>
      <c r="E98" s="360"/>
      <c r="F98" s="360"/>
      <c r="G98" s="360"/>
      <c r="H98" s="360"/>
      <c r="I98" s="360"/>
      <c r="J98" s="360"/>
      <c r="K98" s="360"/>
      <c r="L98" s="359"/>
      <c r="M98" s="360"/>
      <c r="N98" s="360"/>
      <c r="O98" s="360"/>
    </row>
    <row r="99" spans="1:15" ht="12.75">
      <c r="A99" s="361">
        <v>99</v>
      </c>
      <c r="B99" s="369" t="s">
        <v>570</v>
      </c>
      <c r="C99" s="193" t="s">
        <v>111</v>
      </c>
      <c r="D99" s="359"/>
      <c r="E99" s="360"/>
      <c r="F99" s="360"/>
      <c r="G99" s="360"/>
      <c r="H99" s="360"/>
      <c r="I99" s="360"/>
      <c r="J99" s="360"/>
      <c r="K99" s="360"/>
      <c r="L99" s="359"/>
      <c r="M99" s="360"/>
      <c r="N99" s="360"/>
      <c r="O99" s="360"/>
    </row>
    <row r="100" spans="1:15" ht="12.75">
      <c r="A100" s="361">
        <v>100</v>
      </c>
      <c r="B100" s="370" t="s">
        <v>559</v>
      </c>
      <c r="C100" s="193" t="s">
        <v>111</v>
      </c>
      <c r="D100" s="359"/>
      <c r="E100" s="360"/>
      <c r="F100" s="360"/>
      <c r="G100" s="360"/>
      <c r="H100" s="360"/>
      <c r="I100" s="360"/>
      <c r="J100" s="360"/>
      <c r="K100" s="360"/>
      <c r="L100" s="359"/>
      <c r="M100" s="360"/>
      <c r="N100" s="360"/>
      <c r="O100" s="360"/>
    </row>
    <row r="101" spans="12:15" ht="12.75">
      <c r="L101" s="359"/>
      <c r="M101" s="360"/>
      <c r="N101" s="360"/>
      <c r="O101" s="360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0">
      <selection activeCell="E14" sqref="E14"/>
    </sheetView>
  </sheetViews>
  <sheetFormatPr defaultColWidth="9.125" defaultRowHeight="12.75"/>
  <cols>
    <col min="1" max="4" width="9.125" style="407" customWidth="1"/>
    <col min="5" max="5" width="36.50390625" style="407" customWidth="1"/>
    <col min="6" max="6" width="15.50390625" style="407" customWidth="1"/>
    <col min="7" max="16384" width="9.125" style="407" customWidth="1"/>
  </cols>
  <sheetData>
    <row r="1" spans="1:6" ht="40.5" customHeight="1">
      <c r="A1" s="406" t="s">
        <v>89</v>
      </c>
      <c r="F1" s="407">
        <v>100</v>
      </c>
    </row>
    <row r="2" spans="1:6" ht="49.5" customHeight="1">
      <c r="A2" s="406" t="s">
        <v>103</v>
      </c>
      <c r="F2" s="407">
        <v>100</v>
      </c>
    </row>
    <row r="3" spans="1:6" ht="49.5" customHeight="1">
      <c r="A3" s="406" t="s">
        <v>118</v>
      </c>
      <c r="F3" s="407">
        <v>100</v>
      </c>
    </row>
    <row r="4" spans="1:6" ht="49.5" customHeight="1">
      <c r="A4" s="408" t="s">
        <v>130</v>
      </c>
      <c r="F4" s="407" t="s">
        <v>670</v>
      </c>
    </row>
    <row r="5" spans="1:6" ht="49.5" customHeight="1">
      <c r="A5" s="408" t="s">
        <v>673</v>
      </c>
      <c r="F5" s="407">
        <v>100</v>
      </c>
    </row>
    <row r="6" spans="1:6" ht="49.5" customHeight="1">
      <c r="A6" s="408" t="s">
        <v>674</v>
      </c>
      <c r="F6" s="407">
        <v>50</v>
      </c>
    </row>
    <row r="7" spans="1:6" ht="49.5" customHeight="1">
      <c r="A7" s="408" t="s">
        <v>675</v>
      </c>
      <c r="F7" s="407" t="s">
        <v>671</v>
      </c>
    </row>
    <row r="8" spans="1:6" ht="49.5" customHeight="1">
      <c r="A8" s="409" t="s">
        <v>646</v>
      </c>
      <c r="F8" s="407" t="s">
        <v>672</v>
      </c>
    </row>
    <row r="9" ht="49.5" customHeight="1"/>
    <row r="10" ht="49.5" customHeight="1">
      <c r="A10" s="406" t="s">
        <v>639</v>
      </c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Галиб</cp:lastModifiedBy>
  <cp:lastPrinted>2018-06-03T05:26:46Z</cp:lastPrinted>
  <dcterms:created xsi:type="dcterms:W3CDTF">2004-02-04T03:55:04Z</dcterms:created>
  <dcterms:modified xsi:type="dcterms:W3CDTF">2018-06-03T10:47:09Z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